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33-23 РЕМОНТ ЕЛАНЬ/Сайт/"/>
    </mc:Choice>
  </mc:AlternateContent>
  <xr:revisionPtr revIDLastSave="263" documentId="8_{D16F222A-5584-4501-B962-DC0B1EB6D0CE}" xr6:coauthVersionLast="47" xr6:coauthVersionMax="47" xr10:uidLastSave="{7CBE9C3F-A429-4B6A-8415-2D21D3BF5D80}"/>
  <bookViews>
    <workbookView xWindow="2175" yWindow="2190" windowWidth="13890" windowHeight="9450" xr2:uid="{3EE2DF1B-BB05-4BB5-9638-3E97490429E7}"/>
  </bookViews>
  <sheets>
    <sheet name="Свод" sheetId="3" r:id="rId1"/>
    <sheet name="Лист1" sheetId="1" r:id="rId2"/>
    <sheet name="Лист2" sheetId="4" r:id="rId3"/>
    <sheet name="Лист3" sheetId="5" r:id="rId4"/>
    <sheet name="Лист4" sheetId="6" r:id="rId5"/>
    <sheet name="Лист5" sheetId="7" r:id="rId6"/>
    <sheet name="Лист6" sheetId="8" r:id="rId7"/>
  </sheets>
  <definedNames>
    <definedName name="_xlnm.Print_Titles" localSheetId="5">Лист5!11:11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8" l="1"/>
  <c r="G16" i="8"/>
  <c r="E14" i="8"/>
  <c r="G48" i="7" l="1"/>
  <c r="F48" i="7"/>
  <c r="G30" i="7"/>
  <c r="F30" i="7"/>
  <c r="D24" i="7"/>
  <c r="H15" i="6"/>
  <c r="G15" i="6"/>
  <c r="H40" i="5"/>
  <c r="H41" i="5" s="1"/>
  <c r="G40" i="5"/>
  <c r="G41" i="5" s="1"/>
  <c r="F39" i="5"/>
  <c r="E36" i="5"/>
  <c r="E32" i="5"/>
  <c r="E31" i="5"/>
  <c r="E30" i="5"/>
  <c r="E28" i="5"/>
  <c r="E27" i="5"/>
  <c r="E26" i="5"/>
  <c r="E13" i="5"/>
  <c r="E11" i="5"/>
  <c r="E12" i="5" s="1"/>
  <c r="E29" i="5" l="1"/>
  <c r="E15" i="5"/>
  <c r="E16" i="5" s="1"/>
  <c r="E25" i="5"/>
  <c r="H39" i="4"/>
  <c r="G39" i="4"/>
  <c r="F38" i="4"/>
  <c r="E35" i="4"/>
  <c r="E31" i="4"/>
  <c r="E30" i="4"/>
  <c r="E29" i="4"/>
  <c r="E27" i="4"/>
  <c r="E26" i="4"/>
  <c r="E25" i="4"/>
  <c r="E22" i="4"/>
  <c r="E21" i="4"/>
  <c r="F20" i="4"/>
  <c r="E19" i="4"/>
  <c r="E24" i="4" l="1"/>
  <c r="E28" i="4"/>
  <c r="H16" i="1"/>
  <c r="G16" i="1"/>
</calcChain>
</file>

<file path=xl/sharedStrings.xml><?xml version="1.0" encoding="utf-8"?>
<sst xmlns="http://schemas.openxmlformats.org/spreadsheetml/2006/main" count="490" uniqueCount="229">
  <si>
    <t>Дефектная ведомость</t>
  </si>
  <si>
    <t>ОАО "Еланский элеватор"</t>
  </si>
  <si>
    <t xml:space="preserve">.р.п.Елань   Волгоградской области </t>
  </si>
  <si>
    <t xml:space="preserve">ремонт парапетных карнизов </t>
  </si>
  <si>
    <t>№ пп</t>
  </si>
  <si>
    <t>Наименование</t>
  </si>
  <si>
    <t>Ед. изм.</t>
  </si>
  <si>
    <t>Кол.</t>
  </si>
  <si>
    <t>Примечание</t>
  </si>
  <si>
    <t>Изготовление и монтаж из оцинковки карнизных крышек</t>
  </si>
  <si>
    <t>м2</t>
  </si>
  <si>
    <t xml:space="preserve">оцинковка 0,55 мм.-320 м2 </t>
  </si>
  <si>
    <t>навески и перенавески для работ на высоте</t>
  </si>
  <si>
    <t>шт</t>
  </si>
  <si>
    <t>устройство- аренда передвижных тур вышек высотой до 5 м.</t>
  </si>
  <si>
    <t xml:space="preserve">сутки </t>
  </si>
  <si>
    <t>устройство ц.п. стяжки  5 см</t>
  </si>
  <si>
    <t>устройство наплавляемой кровли в 2 слоя</t>
  </si>
  <si>
    <t>Сумма без НДС</t>
  </si>
  <si>
    <t>НДС</t>
  </si>
  <si>
    <t>ИТОГО</t>
  </si>
  <si>
    <t>Срок выпотнение работ, раб.д.</t>
  </si>
  <si>
    <t>Условие оплаты</t>
  </si>
  <si>
    <t>Валюта</t>
  </si>
  <si>
    <t>Срок действия предложения (рабочие дни)</t>
  </si>
  <si>
    <t>Согласие с договором Заказчика</t>
  </si>
  <si>
    <t>Срок гарантии (мес.)</t>
  </si>
  <si>
    <t>Посещение объекта</t>
  </si>
  <si>
    <t>Количество персонала</t>
  </si>
  <si>
    <t>Пориложить подтверждающие документы для выполнения данной работы (СРО, допуски и т.д.)</t>
  </si>
  <si>
    <t>Способ фиксации КП</t>
  </si>
  <si>
    <t>да/нет</t>
  </si>
  <si>
    <t>Наименование исполнителя 
(ИНН )</t>
  </si>
  <si>
    <t>Контакты исполнителя, электронная почта, телефон.</t>
  </si>
  <si>
    <t>Лист1</t>
  </si>
  <si>
    <t>Перечень работ</t>
  </si>
  <si>
    <t>адрес оюбъекта</t>
  </si>
  <si>
    <t>ОАО «Елань_АгроИнвест"</t>
  </si>
  <si>
    <t xml:space="preserve">.р.п.Елань Волгоградской области </t>
  </si>
  <si>
    <t>Наименоване работ</t>
  </si>
  <si>
    <t>ед изм.</t>
  </si>
  <si>
    <t>кол-во</t>
  </si>
  <si>
    <t xml:space="preserve">устройство штрабы кирпичной стене под установку швеллера </t>
  </si>
  <si>
    <t>м.п</t>
  </si>
  <si>
    <t>длина штрабы 5,5*2=11 м ширина 0,2 м глубина 0,15м</t>
  </si>
  <si>
    <t xml:space="preserve">установка швеллера </t>
  </si>
  <si>
    <t>швеллер №18</t>
  </si>
  <si>
    <t xml:space="preserve">сверление в стене и швеллере </t>
  </si>
  <si>
    <t xml:space="preserve">установка шпилек </t>
  </si>
  <si>
    <t>диаметр 18 мм длина 0.5м</t>
  </si>
  <si>
    <t>кг</t>
  </si>
  <si>
    <t>шпилька д18</t>
  </si>
  <si>
    <t xml:space="preserve">пластина </t>
  </si>
  <si>
    <t>100*500*6</t>
  </si>
  <si>
    <t>уголок 50*50</t>
  </si>
  <si>
    <t>заделка бетоном штрабы</t>
  </si>
  <si>
    <t>м3</t>
  </si>
  <si>
    <t>бетон б15</t>
  </si>
  <si>
    <t>демонтаж жб балок</t>
  </si>
  <si>
    <t>т</t>
  </si>
  <si>
    <t>уширение стен (разбивка кирпичной кладки)</t>
  </si>
  <si>
    <t>штукатурка стен кирпичных цп раствором</t>
  </si>
  <si>
    <t>Демонтаж деревянных ворот</t>
  </si>
  <si>
    <t>3,2*3,2</t>
  </si>
  <si>
    <t>изготовление и монтаж рамы под ворота</t>
  </si>
  <si>
    <t xml:space="preserve"> уголка 100*100*7</t>
  </si>
  <si>
    <t xml:space="preserve"> уголка 50*50*7</t>
  </si>
  <si>
    <t>паластины 8*100*500</t>
  </si>
  <si>
    <t>изготовление каркаса под ворота</t>
  </si>
  <si>
    <t>профтруба 80*40*3</t>
  </si>
  <si>
    <t>профтруба 80*80*4</t>
  </si>
  <si>
    <t xml:space="preserve">обшивка каркаса створок профлистом с 21 </t>
  </si>
  <si>
    <t>оцинковка с-21</t>
  </si>
  <si>
    <t xml:space="preserve">монтаж петель гаражных  </t>
  </si>
  <si>
    <t>д40*200</t>
  </si>
  <si>
    <t>установка ручек на ворота</t>
  </si>
  <si>
    <t xml:space="preserve"> диаметр 16 мм</t>
  </si>
  <si>
    <t xml:space="preserve">установка замка наружного </t>
  </si>
  <si>
    <t xml:space="preserve">шт </t>
  </si>
  <si>
    <t xml:space="preserve">изготовление и монтаж запоров </t>
  </si>
  <si>
    <t xml:space="preserve"> диаметр 12 мм 500 мм-2 шт, 3000мм-2 шт.</t>
  </si>
  <si>
    <t xml:space="preserve">монтаж цепи  страхующей </t>
  </si>
  <si>
    <t>2 метра</t>
  </si>
  <si>
    <t xml:space="preserve">монтаж резины герметизирующей </t>
  </si>
  <si>
    <t>ширина 200 мм</t>
  </si>
  <si>
    <t>Грунтовка и покраска ворот с зачисткой сварных швов</t>
  </si>
  <si>
    <t>ремонт ворот здания зернохранилища №1 инв№F7000355</t>
  </si>
  <si>
    <t>Лист2</t>
  </si>
  <si>
    <t>демонтаж кровельного покрытия из шифера</t>
  </si>
  <si>
    <t xml:space="preserve">демонтаж обрешетки </t>
  </si>
  <si>
    <t>ремонт стропил (демонтаж старых монтаж новых)</t>
  </si>
  <si>
    <t>брус 50*150</t>
  </si>
  <si>
    <t>монтаж обрешетки с прозорами   шаг 300 мм</t>
  </si>
  <si>
    <t>доска 0,025*0,15</t>
  </si>
  <si>
    <t xml:space="preserve">монтаж шифера </t>
  </si>
  <si>
    <t>устройство конька 300*300 мм</t>
  </si>
  <si>
    <t xml:space="preserve">устройство доборных элементов примыканий </t>
  </si>
  <si>
    <t>ширина 400 мм   0,55мм</t>
  </si>
  <si>
    <t>герметизация швов</t>
  </si>
  <si>
    <t>м</t>
  </si>
  <si>
    <t>2шт</t>
  </si>
  <si>
    <t>монтаж уплотнителя под конек</t>
  </si>
  <si>
    <t>Вывоз мусора</t>
  </si>
  <si>
    <t xml:space="preserve">объем на 1 ворота </t>
  </si>
  <si>
    <t>демонтаж ворот деревянных  в металической раме</t>
  </si>
  <si>
    <t>размеры ворот 3,6*3,7</t>
  </si>
  <si>
    <t>оцинковка с-21х0,7мм</t>
  </si>
  <si>
    <t xml:space="preserve"> </t>
  </si>
  <si>
    <t>замена ворот и кровли здания зернохранилища №2 инв №F7000356</t>
  </si>
  <si>
    <t>Лист3</t>
  </si>
  <si>
    <t xml:space="preserve">1. Демонтажные работы </t>
  </si>
  <si>
    <t>2. Кровля</t>
  </si>
  <si>
    <t xml:space="preserve">3. Устройство ворот   -3 шт </t>
  </si>
  <si>
    <t>ИТОГО устройство ворот</t>
  </si>
  <si>
    <t xml:space="preserve">демонтаж шифера </t>
  </si>
  <si>
    <t>ремонт обрешетки (демонтаж старой и монтаж новой)</t>
  </si>
  <si>
    <t xml:space="preserve">настил нового шифера </t>
  </si>
  <si>
    <t>устройство примыканий из оцинковки с герметизацией стыков</t>
  </si>
  <si>
    <t>м.п/м2</t>
  </si>
  <si>
    <t>72/28,8</t>
  </si>
  <si>
    <t xml:space="preserve">оцинковка 0,55 мм </t>
  </si>
  <si>
    <t>герметик каучуковый  туб 600-700 мл</t>
  </si>
  <si>
    <t>ремонт кровли и устройство примыканий на здании МТМ инв№F7000340</t>
  </si>
  <si>
    <t>Лист4</t>
  </si>
  <si>
    <t>ВЕДОМОСТЬ ОБЪЕМОВ РАБОТ №</t>
  </si>
  <si>
    <t>Раздел 1. Кровля</t>
  </si>
  <si>
    <t>1</t>
  </si>
  <si>
    <t>Ремонт деревянных элементов конструкций крыш: смена стропильных ног из брусьев</t>
  </si>
  <si>
    <t>100 м</t>
  </si>
  <si>
    <t>0,0972</t>
  </si>
  <si>
    <t>2</t>
  </si>
  <si>
    <t>Бруски обрезные, хвойных пород, длина 4-6,5 м, ширина 75-150 мм, толщина 150 мм и более, сорт I</t>
  </si>
  <si>
    <t>0,0243</t>
  </si>
  <si>
    <t>3</t>
  </si>
  <si>
    <t>Ремонт деревянных элементов конструкций крыш: смена отдельных частей мауэрлатов с осмолкой и обертывание рулонными материалами</t>
  </si>
  <si>
    <t>0,954</t>
  </si>
  <si>
    <t>4</t>
  </si>
  <si>
    <t>Ремонт деревянных элементов конструкций крыш: смена стропильных ног из досок</t>
  </si>
  <si>
    <t>2,016</t>
  </si>
  <si>
    <t>5</t>
  </si>
  <si>
    <t>Доска необрезная, лиственных пород (береза, липа), все ширины, толщина 45 мм и более, длина 2-3,75 м, сорт II</t>
  </si>
  <si>
    <t>0,5589</t>
  </si>
  <si>
    <t>6</t>
  </si>
  <si>
    <t>Доски обрезные хвойных пород, ширина 75-150 мм толщина 25 мм, длина 2-3,75 м, I сорт</t>
  </si>
  <si>
    <t>0,8343</t>
  </si>
  <si>
    <t>7</t>
  </si>
  <si>
    <t>Смена обрешетки с прозорами: из брусков толщиной 50 мм и выше</t>
  </si>
  <si>
    <t>100 м2</t>
  </si>
  <si>
    <t>5,94</t>
  </si>
  <si>
    <t>8</t>
  </si>
  <si>
    <t>Бруски деревянные, размер 50х50 мм</t>
  </si>
  <si>
    <t>0,1863</t>
  </si>
  <si>
    <t>9</t>
  </si>
  <si>
    <t>Смена покрытия кровли простой сложности из листовой стали: с настенными желобами и свесами</t>
  </si>
  <si>
    <t>6,6</t>
  </si>
  <si>
    <t>10</t>
  </si>
  <si>
    <t>Профнастил оцинкованный: НС21-0,7</t>
  </si>
  <si>
    <t>739,2</t>
  </si>
  <si>
    <t>11</t>
  </si>
  <si>
    <t>Конек для кровли из оцинкованной стали, ширина ската 150х150 мм, длина 2000 мм</t>
  </si>
  <si>
    <t>40</t>
  </si>
  <si>
    <t>12</t>
  </si>
  <si>
    <t>Устройство подкровельной пленочной гидроизоляции прим. монтаж уплотнителя под конек</t>
  </si>
  <si>
    <t>0,32</t>
  </si>
  <si>
    <t>13</t>
  </si>
  <si>
    <t>Устройство металлической водосточной системы: воронок</t>
  </si>
  <si>
    <t>14</t>
  </si>
  <si>
    <t>Воронка водосточная из оцинкованной стали толщиной 0,55 диаметром 215 мм</t>
  </si>
  <si>
    <t>15</t>
  </si>
  <si>
    <t>Устройство металлической водосточной системы: прямых звеньев труб</t>
  </si>
  <si>
    <t>122</t>
  </si>
  <si>
    <t>16</t>
  </si>
  <si>
    <t>Звенья водосточных труб из оцинкованной стали, толщина 0,55 мм, диаметр 140 мм</t>
  </si>
  <si>
    <t>17</t>
  </si>
  <si>
    <t>Устройство пароизоляции: прокладочной в один слой</t>
  </si>
  <si>
    <t>18</t>
  </si>
  <si>
    <t>Устройство мелких покрытий (брандмауэры, парапеты, свесы и т.п.) из листовой оцинкованной стали</t>
  </si>
  <si>
    <t>0,5</t>
  </si>
  <si>
    <t>Уборка мусора</t>
  </si>
  <si>
    <t>Раздел 2. Ступени</t>
  </si>
  <si>
    <t>Демонтаж ступеней кирпичных</t>
  </si>
  <si>
    <t>0,48</t>
  </si>
  <si>
    <t>Монтаж ступеней кирпичных</t>
  </si>
  <si>
    <t>0,405</t>
  </si>
  <si>
    <t>Кирпич керамический полнотелый</t>
  </si>
  <si>
    <t>159,6</t>
  </si>
  <si>
    <t>Разборка покрытий полов: из керамических плиток</t>
  </si>
  <si>
    <t>0,1836</t>
  </si>
  <si>
    <t>Устройство покрытий из плит керамогранитных размером: 40х40 см</t>
  </si>
  <si>
    <t>Клей плиточный</t>
  </si>
  <si>
    <t>220,3</t>
  </si>
  <si>
    <t>Плитка керамогранитная, размер 400х400х9 мм</t>
  </si>
  <si>
    <t>18,73</t>
  </si>
  <si>
    <t>Пробивка проемов в конструкциях: из бетона</t>
  </si>
  <si>
    <t>0,3052</t>
  </si>
  <si>
    <t>Устройство металлических ограждений: с поручнями из поливинилхлорида</t>
  </si>
  <si>
    <t>0,03</t>
  </si>
  <si>
    <t>Ограждение металлическое с ПВХ поручнем. Длина поручня 3 м</t>
  </si>
  <si>
    <t>Установка металлических решеток приямков</t>
  </si>
  <si>
    <t>0,045</t>
  </si>
  <si>
    <t>Решетки противоскользящие</t>
  </si>
  <si>
    <t>Устройство горизонтальной изоляции: методом свободной укладки</t>
  </si>
  <si>
    <t>0,0054</t>
  </si>
  <si>
    <t>Противоскользящий ковер для ступеней</t>
  </si>
  <si>
    <t>Укладка металлического накладного профиля (порога)</t>
  </si>
  <si>
    <t>0,12</t>
  </si>
  <si>
    <t>Противоскользящий на ступени перфорацией для крепления. 2,7 метра.</t>
  </si>
  <si>
    <t>ремонт ступеней входной группы и ремонт кровли Административного здания с ко-
тельной</t>
  </si>
  <si>
    <t>Волгоградская область, Еланский район, р.п. Елань.ул. Калинина 75</t>
  </si>
  <si>
    <t>Лист5</t>
  </si>
  <si>
    <t>ИТОГО Раздел 1</t>
  </si>
  <si>
    <t>ИТОГО Раздел 2</t>
  </si>
  <si>
    <t>Ямочный ремонт дорожного покрытия</t>
  </si>
  <si>
    <t>демонтаж разбитого  асфальтобетонного покрытия (вырезка и выемка)  и удаление  грунтового основания</t>
  </si>
  <si>
    <t>толщина 350 мм</t>
  </si>
  <si>
    <t xml:space="preserve">устройство щебеночной подсыпки </t>
  </si>
  <si>
    <t>щебень фракции 10-20 толщиной 150 мм</t>
  </si>
  <si>
    <t>гидроизоляция из пленки</t>
  </si>
  <si>
    <t>пленка 200 мк.</t>
  </si>
  <si>
    <t>бетонирование участков дороги с укладкой сетки</t>
  </si>
  <si>
    <t>бетон толщиной 200 мм арматурная сетка 100*100*12 в один ряд</t>
  </si>
  <si>
    <t>бетон В20</t>
  </si>
  <si>
    <t>сетка 100*100*12</t>
  </si>
  <si>
    <t>Лист6</t>
  </si>
  <si>
    <t xml:space="preserve">Ремонт парапетных карнизов </t>
  </si>
  <si>
    <t>Ремонт ворот здания зернохранилища №1 инв№F7000355</t>
  </si>
  <si>
    <t>Замена ворот и кровли здания зернохранилища №2 инв №F7000356</t>
  </si>
  <si>
    <t>Ремонт кровли и устройство примыканий на здании МТМ инв№F7000340</t>
  </si>
  <si>
    <t>Ремонт ступеней входной группы и ремонт кровли Административного здания с ко-
тельной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</si>
</sst>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theme="1"/>
      <name val="Liberation Sans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Liberation Sans"/>
      <family val="2"/>
      <charset val="204"/>
    </font>
    <font>
      <sz val="11"/>
      <color theme="1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theme="1"/>
      <name val="Liberation Sans"/>
      <family val="2"/>
      <charset val="204"/>
    </font>
    <font>
      <sz val="10"/>
      <color theme="1"/>
      <name val="Arial"/>
      <family val="2"/>
      <charset val="204"/>
    </font>
    <font>
      <sz val="8"/>
      <name val="Liberation Sans"/>
      <family val="2"/>
      <charset val="204"/>
    </font>
    <font>
      <b/>
      <sz val="11"/>
      <color theme="1"/>
      <name val="Liberation Sans"/>
      <charset val="204"/>
    </font>
    <font>
      <sz val="12"/>
      <color theme="1"/>
      <name val="Arial"/>
      <family val="2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/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0" fillId="0" borderId="3" xfId="0" applyNumberFormat="1" applyBorder="1"/>
    <xf numFmtId="0" fontId="6" fillId="2" borderId="0" xfId="0" applyFont="1" applyFill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5" borderId="0" xfId="0" applyFill="1"/>
    <xf numFmtId="0" fontId="0" fillId="4" borderId="0" xfId="0" applyFill="1"/>
    <xf numFmtId="0" fontId="7" fillId="4" borderId="3" xfId="0" applyFont="1" applyFill="1" applyBorder="1" applyAlignment="1">
      <alignment wrapText="1"/>
    </xf>
    <xf numFmtId="0" fontId="10" fillId="0" borderId="0" xfId="0" applyFont="1"/>
    <xf numFmtId="0" fontId="4" fillId="0" borderId="3" xfId="0" applyFont="1" applyBorder="1"/>
    <xf numFmtId="4" fontId="4" fillId="0" borderId="3" xfId="0" applyNumberFormat="1" applyFont="1" applyBorder="1"/>
    <xf numFmtId="4" fontId="2" fillId="0" borderId="3" xfId="0" applyNumberFormat="1" applyFont="1" applyBorder="1" applyAlignment="1">
      <alignment horizontal="center" vertical="center" wrapText="1"/>
    </xf>
    <xf numFmtId="4" fontId="4" fillId="4" borderId="3" xfId="0" applyNumberFormat="1" applyFont="1" applyFill="1" applyBorder="1"/>
    <xf numFmtId="4" fontId="0" fillId="4" borderId="3" xfId="0" applyNumberFormat="1" applyFill="1" applyBorder="1"/>
    <xf numFmtId="0" fontId="8" fillId="0" borderId="3" xfId="0" applyFont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5" fillId="0" borderId="0" xfId="1" applyFont="1" applyAlignment="1">
      <alignment horizontal="right" vertical="top"/>
    </xf>
    <xf numFmtId="0" fontId="16" fillId="0" borderId="0" xfId="1" applyFont="1" applyAlignment="1">
      <alignment horizontal="left" vertical="top"/>
    </xf>
    <xf numFmtId="0" fontId="16" fillId="0" borderId="0" xfId="1" applyFont="1"/>
    <xf numFmtId="49" fontId="16" fillId="0" borderId="0" xfId="1" applyNumberFormat="1" applyFont="1" applyAlignment="1">
      <alignment horizontal="left" vertical="top" wrapText="1"/>
    </xf>
    <xf numFmtId="49" fontId="17" fillId="0" borderId="0" xfId="1" applyNumberFormat="1" applyFont="1" applyAlignment="1">
      <alignment horizontal="center" vertical="top"/>
    </xf>
    <xf numFmtId="0" fontId="18" fillId="0" borderId="0" xfId="1" applyFont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7" fillId="0" borderId="0" xfId="1" applyFont="1" applyAlignment="1">
      <alignment horizontal="left" vertical="top" wrapText="1"/>
    </xf>
    <xf numFmtId="0" fontId="17" fillId="0" borderId="0" xfId="1" applyFont="1" applyAlignment="1">
      <alignment horizontal="center" vertical="top"/>
    </xf>
    <xf numFmtId="49" fontId="14" fillId="0" borderId="3" xfId="1" applyNumberFormat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49" fontId="16" fillId="0" borderId="9" xfId="1" applyNumberFormat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49" fontId="19" fillId="0" borderId="3" xfId="1" applyNumberFormat="1" applyFont="1" applyBorder="1" applyAlignment="1">
      <alignment vertical="top" wrapText="1"/>
    </xf>
    <xf numFmtId="0" fontId="12" fillId="0" borderId="0" xfId="1"/>
    <xf numFmtId="49" fontId="16" fillId="0" borderId="0" xfId="1" applyNumberFormat="1" applyFont="1" applyAlignment="1">
      <alignment horizontal="center" vertical="top"/>
    </xf>
    <xf numFmtId="0" fontId="16" fillId="0" borderId="0" xfId="1" applyFont="1" applyAlignment="1">
      <alignment horizontal="left" vertical="top" wrapText="1"/>
    </xf>
    <xf numFmtId="0" fontId="16" fillId="0" borderId="0" xfId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17" fillId="0" borderId="0" xfId="1" applyFont="1" applyAlignment="1">
      <alignment horizontal="center" vertical="top" wrapText="1"/>
    </xf>
    <xf numFmtId="49" fontId="16" fillId="0" borderId="3" xfId="1" applyNumberFormat="1" applyFont="1" applyBorder="1" applyAlignment="1">
      <alignment horizontal="center" vertical="top"/>
    </xf>
    <xf numFmtId="0" fontId="16" fillId="0" borderId="3" xfId="1" applyFont="1" applyBorder="1" applyAlignment="1">
      <alignment horizontal="left" vertical="top" wrapText="1"/>
    </xf>
    <xf numFmtId="0" fontId="16" fillId="0" borderId="3" xfId="1" applyFont="1" applyBorder="1" applyAlignment="1">
      <alignment horizontal="center" vertical="top" wrapText="1"/>
    </xf>
    <xf numFmtId="0" fontId="16" fillId="0" borderId="3" xfId="1" applyFont="1" applyBorder="1" applyAlignment="1">
      <alignment horizontal="right" vertical="top"/>
    </xf>
    <xf numFmtId="0" fontId="16" fillId="0" borderId="3" xfId="1" applyFont="1" applyBorder="1" applyAlignment="1">
      <alignment horizontal="left" vertical="top"/>
    </xf>
    <xf numFmtId="0" fontId="16" fillId="0" borderId="3" xfId="1" applyFont="1" applyBorder="1"/>
    <xf numFmtId="0" fontId="16" fillId="0" borderId="3" xfId="1" applyFont="1" applyBorder="1" applyAlignment="1">
      <alignment horizontal="right" vertical="top" wrapText="1"/>
    </xf>
    <xf numFmtId="49" fontId="19" fillId="0" borderId="3" xfId="1" applyNumberFormat="1" applyFont="1" applyBorder="1" applyAlignment="1">
      <alignment vertical="top"/>
    </xf>
    <xf numFmtId="0" fontId="12" fillId="0" borderId="3" xfId="1" applyBorder="1"/>
    <xf numFmtId="0" fontId="0" fillId="0" borderId="3" xfId="0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7" fillId="4" borderId="3" xfId="0" applyFont="1" applyFill="1" applyBorder="1" applyAlignment="1">
      <alignment horizontal="left" indent="24"/>
    </xf>
    <xf numFmtId="0" fontId="2" fillId="4" borderId="3" xfId="0" applyFont="1" applyFill="1" applyBorder="1" applyAlignment="1">
      <alignment horizontal="left" vertical="center" wrapText="1" indent="24"/>
    </xf>
    <xf numFmtId="0" fontId="2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top" wrapText="1"/>
    </xf>
    <xf numFmtId="0" fontId="17" fillId="0" borderId="0" xfId="1" applyFont="1" applyAlignment="1">
      <alignment horizontal="center" vertical="top" wrapText="1"/>
    </xf>
    <xf numFmtId="49" fontId="19" fillId="0" borderId="3" xfId="1" applyNumberFormat="1" applyFont="1" applyBorder="1" applyAlignment="1">
      <alignment horizontal="center" vertical="top" wrapText="1"/>
    </xf>
    <xf numFmtId="49" fontId="19" fillId="0" borderId="5" xfId="1" applyNumberFormat="1" applyFont="1" applyBorder="1" applyAlignment="1">
      <alignment horizontal="center" vertical="top" wrapText="1"/>
    </xf>
    <xf numFmtId="49" fontId="19" fillId="0" borderId="6" xfId="1" applyNumberFormat="1" applyFont="1" applyBorder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3A81EDD-C52A-4D3D-AB9C-4297FE1BD6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58961-2BD3-466E-AD7D-B4D8C773F1CF}">
  <dimension ref="B4:D10"/>
  <sheetViews>
    <sheetView tabSelected="1" workbookViewId="0">
      <selection activeCell="B20" sqref="B20"/>
    </sheetView>
  </sheetViews>
  <sheetFormatPr defaultRowHeight="12.75"/>
  <cols>
    <col min="2" max="2" width="65.85546875" customWidth="1"/>
    <col min="3" max="3" width="34.85546875" customWidth="1"/>
  </cols>
  <sheetData>
    <row r="4" spans="2:4" ht="15">
      <c r="B4" s="21" t="s">
        <v>35</v>
      </c>
      <c r="C4" s="21" t="s">
        <v>36</v>
      </c>
    </row>
    <row r="5" spans="2:4">
      <c r="B5" s="7" t="s">
        <v>224</v>
      </c>
      <c r="C5" s="7" t="s">
        <v>38</v>
      </c>
      <c r="D5" s="7" t="s">
        <v>34</v>
      </c>
    </row>
    <row r="6" spans="2:4">
      <c r="B6" s="7" t="s">
        <v>225</v>
      </c>
      <c r="C6" s="7" t="s">
        <v>38</v>
      </c>
      <c r="D6" s="7" t="s">
        <v>87</v>
      </c>
    </row>
    <row r="7" spans="2:4">
      <c r="B7" s="7" t="s">
        <v>226</v>
      </c>
      <c r="C7" s="7" t="s">
        <v>38</v>
      </c>
      <c r="D7" s="7" t="s">
        <v>109</v>
      </c>
    </row>
    <row r="8" spans="2:4">
      <c r="B8" s="7" t="s">
        <v>227</v>
      </c>
      <c r="C8" s="7" t="s">
        <v>38</v>
      </c>
      <c r="D8" s="7" t="s">
        <v>123</v>
      </c>
    </row>
    <row r="9" spans="2:4" ht="38.25">
      <c r="B9" s="72" t="s">
        <v>228</v>
      </c>
      <c r="C9" s="7" t="s">
        <v>208</v>
      </c>
      <c r="D9" s="7" t="s">
        <v>209</v>
      </c>
    </row>
    <row r="10" spans="2:4">
      <c r="B10" s="7" t="s">
        <v>212</v>
      </c>
      <c r="C10" s="7" t="s">
        <v>2</v>
      </c>
      <c r="D10" s="7" t="s">
        <v>223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22BF2-C055-4FB5-9240-265538F82DF7}">
  <dimension ref="B2:H26"/>
  <sheetViews>
    <sheetView workbookViewId="0">
      <selection activeCell="C17" sqref="C17:H26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8.28515625" customWidth="1"/>
    <col min="5" max="5" width="7.7109375" customWidth="1"/>
    <col min="6" max="6" width="27.42578125" customWidth="1"/>
    <col min="7" max="8" width="15.28515625" customWidth="1"/>
  </cols>
  <sheetData>
    <row r="2" spans="2:8">
      <c r="C2" s="76" t="s">
        <v>0</v>
      </c>
      <c r="D2" s="76"/>
      <c r="E2" s="76"/>
      <c r="F2" s="76"/>
    </row>
    <row r="3" spans="2:8" ht="15.75">
      <c r="B3" s="2"/>
      <c r="C3" s="77" t="s">
        <v>1</v>
      </c>
      <c r="D3" s="77"/>
      <c r="E3" s="77"/>
      <c r="F3" s="77"/>
    </row>
    <row r="4" spans="2:8" ht="15.75">
      <c r="B4" s="2"/>
      <c r="C4" s="78" t="s">
        <v>38</v>
      </c>
      <c r="D4" s="78"/>
      <c r="E4" s="78"/>
      <c r="F4" s="78"/>
    </row>
    <row r="5" spans="2:8" ht="15.75">
      <c r="B5" s="2"/>
      <c r="C5" s="2"/>
      <c r="D5" s="2"/>
      <c r="E5" s="2"/>
      <c r="F5" s="2"/>
    </row>
    <row r="6" spans="2:8" ht="15.75">
      <c r="B6" s="2"/>
      <c r="C6" s="79" t="s">
        <v>3</v>
      </c>
      <c r="D6" s="79"/>
      <c r="E6" s="79"/>
      <c r="F6" s="79"/>
    </row>
    <row r="7" spans="2:8" ht="15.75">
      <c r="B7" s="2"/>
      <c r="C7" s="3"/>
      <c r="D7" s="3"/>
      <c r="E7" s="3"/>
      <c r="F7" s="3"/>
    </row>
    <row r="8" spans="2:8" ht="27" customHeight="1">
      <c r="B8" s="2"/>
      <c r="C8" s="3"/>
      <c r="D8" s="3"/>
      <c r="E8" s="3"/>
      <c r="F8" s="3"/>
      <c r="G8" s="81" t="s">
        <v>32</v>
      </c>
      <c r="H8" s="81"/>
    </row>
    <row r="9" spans="2:8" ht="33.75" customHeight="1">
      <c r="B9" s="2"/>
      <c r="C9" s="80"/>
      <c r="D9" s="80"/>
      <c r="E9" s="80"/>
      <c r="F9" s="80"/>
      <c r="G9" s="81" t="s">
        <v>33</v>
      </c>
      <c r="H9" s="81"/>
    </row>
    <row r="10" spans="2:8" ht="63">
      <c r="B10" s="4" t="s">
        <v>4</v>
      </c>
      <c r="C10" s="5" t="s">
        <v>5</v>
      </c>
      <c r="D10" s="5" t="s">
        <v>6</v>
      </c>
      <c r="E10" s="5" t="s">
        <v>7</v>
      </c>
      <c r="F10" s="12" t="s">
        <v>8</v>
      </c>
      <c r="G10" s="9" t="s">
        <v>18</v>
      </c>
      <c r="H10" s="9" t="s">
        <v>19</v>
      </c>
    </row>
    <row r="11" spans="2:8" ht="31.5">
      <c r="B11" s="8">
        <v>1</v>
      </c>
      <c r="C11" s="11" t="s">
        <v>9</v>
      </c>
      <c r="D11" s="9" t="s">
        <v>10</v>
      </c>
      <c r="E11" s="10">
        <v>320</v>
      </c>
      <c r="F11" s="13" t="s">
        <v>11</v>
      </c>
      <c r="G11" s="15"/>
      <c r="H11" s="15"/>
    </row>
    <row r="12" spans="2:8" ht="31.5">
      <c r="B12" s="9">
        <v>2</v>
      </c>
      <c r="C12" s="11" t="s">
        <v>12</v>
      </c>
      <c r="D12" s="9" t="s">
        <v>13</v>
      </c>
      <c r="E12" s="9">
        <v>35</v>
      </c>
      <c r="F12" s="13"/>
      <c r="G12" s="15"/>
      <c r="H12" s="15"/>
    </row>
    <row r="13" spans="2:8" ht="31.5">
      <c r="B13" s="9">
        <v>3</v>
      </c>
      <c r="C13" s="11" t="s">
        <v>14</v>
      </c>
      <c r="D13" s="9" t="s">
        <v>15</v>
      </c>
      <c r="E13" s="9">
        <v>10</v>
      </c>
      <c r="F13" s="14"/>
      <c r="G13" s="15"/>
      <c r="H13" s="15"/>
    </row>
    <row r="14" spans="2:8" ht="15.75">
      <c r="B14" s="9">
        <v>4</v>
      </c>
      <c r="C14" s="11" t="s">
        <v>16</v>
      </c>
      <c r="D14" s="9" t="s">
        <v>10</v>
      </c>
      <c r="E14" s="9">
        <v>11</v>
      </c>
      <c r="F14" s="14"/>
      <c r="G14" s="15"/>
      <c r="H14" s="15"/>
    </row>
    <row r="15" spans="2:8" ht="31.5">
      <c r="B15" s="9">
        <v>5</v>
      </c>
      <c r="C15" s="11" t="s">
        <v>17</v>
      </c>
      <c r="D15" s="9" t="s">
        <v>10</v>
      </c>
      <c r="E15" s="9">
        <v>20</v>
      </c>
      <c r="F15" s="13"/>
      <c r="G15" s="15"/>
      <c r="H15" s="15"/>
    </row>
    <row r="16" spans="2:8" ht="15.75">
      <c r="B16" s="9"/>
      <c r="C16" s="82" t="s">
        <v>20</v>
      </c>
      <c r="D16" s="83"/>
      <c r="E16" s="83"/>
      <c r="F16" s="84"/>
      <c r="G16" s="7">
        <f>SUM(G11:G15)</f>
        <v>0</v>
      </c>
      <c r="H16" s="7">
        <f>SUM(H11:H15)</f>
        <v>0</v>
      </c>
    </row>
    <row r="17" spans="2:8" ht="15.75">
      <c r="B17" s="9"/>
      <c r="C17" s="73" t="s">
        <v>21</v>
      </c>
      <c r="D17" s="74"/>
      <c r="E17" s="74"/>
      <c r="F17" s="75"/>
      <c r="G17" s="85"/>
      <c r="H17" s="86"/>
    </row>
    <row r="18" spans="2:8" ht="15.75">
      <c r="B18" s="9"/>
      <c r="C18" s="73" t="s">
        <v>22</v>
      </c>
      <c r="D18" s="74"/>
      <c r="E18" s="74"/>
      <c r="F18" s="75"/>
      <c r="G18" s="85"/>
      <c r="H18" s="86"/>
    </row>
    <row r="19" spans="2:8" ht="15.75">
      <c r="B19" s="9"/>
      <c r="C19" s="73" t="s">
        <v>23</v>
      </c>
      <c r="D19" s="74"/>
      <c r="E19" s="74"/>
      <c r="F19" s="75"/>
      <c r="G19" s="85"/>
      <c r="H19" s="86"/>
    </row>
    <row r="20" spans="2:8" ht="15.75">
      <c r="B20" s="9"/>
      <c r="C20" s="73" t="s">
        <v>24</v>
      </c>
      <c r="D20" s="74"/>
      <c r="E20" s="74"/>
      <c r="F20" s="75"/>
      <c r="G20" s="85"/>
      <c r="H20" s="86"/>
    </row>
    <row r="21" spans="2:8" ht="15.75">
      <c r="B21" s="9"/>
      <c r="C21" s="73" t="s">
        <v>25</v>
      </c>
      <c r="D21" s="74"/>
      <c r="E21" s="74"/>
      <c r="F21" s="75"/>
      <c r="G21" s="85" t="s">
        <v>31</v>
      </c>
      <c r="H21" s="86"/>
    </row>
    <row r="22" spans="2:8" ht="15.75">
      <c r="B22" s="9"/>
      <c r="C22" s="73" t="s">
        <v>26</v>
      </c>
      <c r="D22" s="74"/>
      <c r="E22" s="74"/>
      <c r="F22" s="75"/>
      <c r="G22" s="85"/>
      <c r="H22" s="86"/>
    </row>
    <row r="23" spans="2:8" ht="15.75">
      <c r="B23" s="9"/>
      <c r="C23" s="73" t="s">
        <v>27</v>
      </c>
      <c r="D23" s="74"/>
      <c r="E23" s="74"/>
      <c r="F23" s="75"/>
      <c r="G23" s="85" t="s">
        <v>31</v>
      </c>
      <c r="H23" s="86"/>
    </row>
    <row r="24" spans="2:8" ht="15.75">
      <c r="B24" s="9"/>
      <c r="C24" s="73" t="s">
        <v>28</v>
      </c>
      <c r="D24" s="74"/>
      <c r="E24" s="74"/>
      <c r="F24" s="75"/>
      <c r="G24" s="85"/>
      <c r="H24" s="86"/>
    </row>
    <row r="25" spans="2:8" ht="15.75">
      <c r="B25" s="9"/>
      <c r="C25" s="73" t="s">
        <v>29</v>
      </c>
      <c r="D25" s="74"/>
      <c r="E25" s="74"/>
      <c r="F25" s="75"/>
      <c r="G25" s="85"/>
      <c r="H25" s="86"/>
    </row>
    <row r="26" spans="2:8" ht="15.75">
      <c r="B26" s="9"/>
      <c r="C26" s="73" t="s">
        <v>30</v>
      </c>
      <c r="D26" s="74"/>
      <c r="E26" s="74"/>
      <c r="F26" s="75"/>
      <c r="G26" s="85"/>
      <c r="H26" s="86"/>
    </row>
  </sheetData>
  <mergeCells count="28">
    <mergeCell ref="C24:F24"/>
    <mergeCell ref="C25:F25"/>
    <mergeCell ref="C26:F26"/>
    <mergeCell ref="G22:H22"/>
    <mergeCell ref="G23:H23"/>
    <mergeCell ref="G24:H24"/>
    <mergeCell ref="G25:H25"/>
    <mergeCell ref="G26:H26"/>
    <mergeCell ref="G19:H19"/>
    <mergeCell ref="G20:H20"/>
    <mergeCell ref="G21:H21"/>
    <mergeCell ref="C22:F22"/>
    <mergeCell ref="C23:F23"/>
    <mergeCell ref="G8:H8"/>
    <mergeCell ref="G9:H9"/>
    <mergeCell ref="C16:F16"/>
    <mergeCell ref="C17:F17"/>
    <mergeCell ref="C18:F18"/>
    <mergeCell ref="G17:H17"/>
    <mergeCell ref="G18:H18"/>
    <mergeCell ref="C19:F19"/>
    <mergeCell ref="C20:F20"/>
    <mergeCell ref="C21:F21"/>
    <mergeCell ref="C2:F2"/>
    <mergeCell ref="C3:F3"/>
    <mergeCell ref="C4:F4"/>
    <mergeCell ref="C6:F6"/>
    <mergeCell ref="C9:F9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CBFFB-A88D-4721-B9A2-ECAA4965672C}">
  <dimension ref="A2:N49"/>
  <sheetViews>
    <sheetView topLeftCell="A29" workbookViewId="0">
      <selection activeCell="B40" sqref="B40:H49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8.28515625" customWidth="1"/>
    <col min="5" max="5" width="7.7109375" customWidth="1"/>
    <col min="6" max="6" width="27.42578125" customWidth="1"/>
    <col min="7" max="7" width="13.140625" customWidth="1"/>
    <col min="8" max="8" width="14.28515625" customWidth="1"/>
    <col min="9" max="9" width="11.85546875" customWidth="1"/>
  </cols>
  <sheetData>
    <row r="2" spans="2:8">
      <c r="C2" s="76" t="s">
        <v>0</v>
      </c>
      <c r="D2" s="76"/>
      <c r="E2" s="76"/>
      <c r="F2" s="76"/>
    </row>
    <row r="3" spans="2:8" ht="15.75">
      <c r="C3" s="77" t="s">
        <v>37</v>
      </c>
      <c r="D3" s="77"/>
      <c r="E3" s="77"/>
      <c r="F3" s="77"/>
    </row>
    <row r="4" spans="2:8" ht="14.25">
      <c r="C4" s="87" t="s">
        <v>38</v>
      </c>
      <c r="D4" s="87"/>
      <c r="E4" s="87"/>
      <c r="F4" s="87"/>
    </row>
    <row r="6" spans="2:8" ht="15">
      <c r="C6" s="88" t="s">
        <v>86</v>
      </c>
      <c r="D6" s="88"/>
      <c r="E6" s="88"/>
      <c r="F6" s="88"/>
    </row>
    <row r="7" spans="2:8" ht="15">
      <c r="C7" s="16"/>
      <c r="D7" s="16"/>
      <c r="E7" s="16"/>
      <c r="F7" s="16"/>
    </row>
    <row r="8" spans="2:8" ht="27" customHeight="1">
      <c r="C8" s="1"/>
      <c r="D8" s="1"/>
      <c r="E8" s="1"/>
      <c r="F8" s="1"/>
      <c r="G8" s="81" t="s">
        <v>32</v>
      </c>
      <c r="H8" s="81"/>
    </row>
    <row r="9" spans="2:8" ht="26.25" customHeight="1">
      <c r="C9" s="1"/>
      <c r="D9" s="1"/>
      <c r="E9" s="1"/>
      <c r="F9" s="1"/>
      <c r="G9" s="81" t="s">
        <v>33</v>
      </c>
      <c r="H9" s="81"/>
    </row>
    <row r="10" spans="2:8" ht="36.75" customHeight="1">
      <c r="B10" s="17"/>
      <c r="C10" s="17" t="s">
        <v>39</v>
      </c>
      <c r="D10" s="17" t="s">
        <v>40</v>
      </c>
      <c r="E10" s="17" t="s">
        <v>41</v>
      </c>
      <c r="F10" s="17" t="s">
        <v>8</v>
      </c>
      <c r="G10" s="9" t="s">
        <v>18</v>
      </c>
      <c r="H10" s="9" t="s">
        <v>19</v>
      </c>
    </row>
    <row r="11" spans="2:8" ht="49.15" customHeight="1">
      <c r="B11" s="8">
        <v>1</v>
      </c>
      <c r="C11" s="8" t="s">
        <v>42</v>
      </c>
      <c r="D11" s="8" t="s">
        <v>43</v>
      </c>
      <c r="E11" s="8">
        <v>11</v>
      </c>
      <c r="F11" s="8" t="s">
        <v>44</v>
      </c>
      <c r="G11" s="23"/>
      <c r="H11" s="15"/>
    </row>
    <row r="12" spans="2:8" ht="15.6" customHeight="1">
      <c r="B12" s="8">
        <v>2</v>
      </c>
      <c r="C12" s="8" t="s">
        <v>45</v>
      </c>
      <c r="D12" s="8" t="s">
        <v>43</v>
      </c>
      <c r="E12" s="8">
        <v>11</v>
      </c>
      <c r="F12" s="8" t="s">
        <v>46</v>
      </c>
      <c r="G12" s="23"/>
      <c r="H12" s="15"/>
    </row>
    <row r="13" spans="2:8" ht="15.6" customHeight="1">
      <c r="B13" s="8">
        <v>3</v>
      </c>
      <c r="C13" s="8" t="s">
        <v>47</v>
      </c>
      <c r="D13" s="8" t="s">
        <v>13</v>
      </c>
      <c r="E13" s="8">
        <v>16</v>
      </c>
      <c r="F13" s="8"/>
      <c r="G13" s="23"/>
      <c r="H13" s="15"/>
    </row>
    <row r="14" spans="2:8" ht="15.6" customHeight="1">
      <c r="B14" s="8">
        <v>4</v>
      </c>
      <c r="C14" s="8" t="s">
        <v>48</v>
      </c>
      <c r="D14" s="8" t="s">
        <v>13</v>
      </c>
      <c r="E14" s="8">
        <v>16</v>
      </c>
      <c r="F14" s="8" t="s">
        <v>49</v>
      </c>
      <c r="G14" s="23"/>
      <c r="H14" s="15"/>
    </row>
    <row r="15" spans="2:8" ht="15.6" customHeight="1">
      <c r="B15" s="8">
        <v>5</v>
      </c>
      <c r="C15" s="8" t="s">
        <v>46</v>
      </c>
      <c r="D15" s="8" t="s">
        <v>50</v>
      </c>
      <c r="E15" s="8">
        <v>11</v>
      </c>
      <c r="F15" s="8"/>
      <c r="G15" s="23"/>
      <c r="H15" s="15"/>
    </row>
    <row r="16" spans="2:8" ht="15.6" customHeight="1">
      <c r="B16" s="8">
        <v>6</v>
      </c>
      <c r="C16" s="8" t="s">
        <v>51</v>
      </c>
      <c r="D16" s="8" t="s">
        <v>43</v>
      </c>
      <c r="E16" s="8">
        <v>10</v>
      </c>
      <c r="F16" s="8"/>
      <c r="G16" s="23"/>
      <c r="H16" s="15"/>
    </row>
    <row r="17" spans="1:14" ht="15.6" customHeight="1">
      <c r="B17" s="8">
        <v>7</v>
      </c>
      <c r="C17" s="8" t="s">
        <v>52</v>
      </c>
      <c r="D17" s="8" t="s">
        <v>13</v>
      </c>
      <c r="E17" s="8">
        <v>16</v>
      </c>
      <c r="F17" s="8" t="s">
        <v>53</v>
      </c>
      <c r="G17" s="23"/>
      <c r="H17" s="24"/>
    </row>
    <row r="18" spans="1:14" ht="15.6" customHeight="1">
      <c r="B18" s="8">
        <v>8</v>
      </c>
      <c r="C18" s="8" t="s">
        <v>54</v>
      </c>
      <c r="D18" s="8" t="s">
        <v>43</v>
      </c>
      <c r="E18" s="8">
        <v>6</v>
      </c>
      <c r="F18" s="8"/>
      <c r="G18" s="23"/>
      <c r="H18" s="15"/>
    </row>
    <row r="19" spans="1:14" ht="15.6" customHeight="1">
      <c r="B19" s="8">
        <v>9</v>
      </c>
      <c r="C19" s="8" t="s">
        <v>55</v>
      </c>
      <c r="D19" s="8" t="s">
        <v>56</v>
      </c>
      <c r="E19" s="8">
        <f>11*0.2*0.15</f>
        <v>0.33</v>
      </c>
      <c r="F19" s="8" t="s">
        <v>57</v>
      </c>
      <c r="G19" s="23"/>
      <c r="H19" s="15"/>
    </row>
    <row r="20" spans="1:14" ht="15.6" customHeight="1">
      <c r="B20" s="8">
        <v>10</v>
      </c>
      <c r="C20" s="8" t="s">
        <v>58</v>
      </c>
      <c r="D20" s="8" t="s">
        <v>59</v>
      </c>
      <c r="E20" s="8">
        <v>2</v>
      </c>
      <c r="F20" s="8">
        <f>0.4*0.2*4*2</f>
        <v>0.64000000000000012</v>
      </c>
      <c r="G20" s="23"/>
      <c r="H20" s="15"/>
    </row>
    <row r="21" spans="1:14" ht="45" customHeight="1">
      <c r="B21" s="8">
        <v>11</v>
      </c>
      <c r="C21" s="8" t="s">
        <v>60</v>
      </c>
      <c r="D21" s="8" t="s">
        <v>56</v>
      </c>
      <c r="E21" s="8">
        <f>1*0.5*4.2*2</f>
        <v>4.2</v>
      </c>
      <c r="F21" s="8"/>
      <c r="G21" s="23"/>
      <c r="H21" s="15"/>
    </row>
    <row r="22" spans="1:14" ht="51" customHeight="1">
      <c r="B22" s="8">
        <v>12</v>
      </c>
      <c r="C22" s="8" t="s">
        <v>61</v>
      </c>
      <c r="D22" s="8" t="s">
        <v>10</v>
      </c>
      <c r="E22" s="8">
        <f>0.5*4.2*3+2</f>
        <v>8.3000000000000007</v>
      </c>
      <c r="F22" s="8"/>
      <c r="G22" s="23"/>
      <c r="H22" s="15"/>
    </row>
    <row r="23" spans="1:14" ht="51" customHeight="1">
      <c r="A23" s="18"/>
      <c r="B23" s="8">
        <v>13</v>
      </c>
      <c r="C23" s="17" t="s">
        <v>62</v>
      </c>
      <c r="D23" s="17" t="s">
        <v>10</v>
      </c>
      <c r="E23" s="17">
        <v>10.24</v>
      </c>
      <c r="F23" s="17" t="s">
        <v>63</v>
      </c>
      <c r="G23" s="25"/>
      <c r="H23" s="26"/>
      <c r="I23" s="19"/>
      <c r="J23" s="19"/>
      <c r="K23" s="19"/>
      <c r="L23" s="19"/>
      <c r="M23" s="19"/>
      <c r="N23" s="19"/>
    </row>
    <row r="24" spans="1:14" ht="25.5">
      <c r="B24" s="8">
        <v>14</v>
      </c>
      <c r="C24" s="20" t="s">
        <v>64</v>
      </c>
      <c r="D24" s="17" t="s">
        <v>50</v>
      </c>
      <c r="E24" s="17">
        <f>E25+E26+E27</f>
        <v>295.41999999999996</v>
      </c>
      <c r="F24" s="17"/>
      <c r="G24" s="23"/>
      <c r="H24" s="15"/>
    </row>
    <row r="25" spans="1:14" ht="15.75">
      <c r="B25" s="8">
        <v>15</v>
      </c>
      <c r="C25" s="9" t="s">
        <v>65</v>
      </c>
      <c r="D25" s="9" t="s">
        <v>50</v>
      </c>
      <c r="E25" s="9">
        <f>17*10.79</f>
        <v>183.42999999999998</v>
      </c>
      <c r="F25" s="9"/>
      <c r="G25" s="15"/>
      <c r="H25" s="15"/>
    </row>
    <row r="26" spans="1:14" ht="15.75">
      <c r="B26" s="8">
        <v>16</v>
      </c>
      <c r="C26" s="9" t="s">
        <v>66</v>
      </c>
      <c r="D26" s="9" t="s">
        <v>50</v>
      </c>
      <c r="E26" s="9">
        <f>5.11*17</f>
        <v>86.87</v>
      </c>
      <c r="F26" s="9"/>
      <c r="G26" s="15"/>
      <c r="H26" s="15"/>
    </row>
    <row r="27" spans="1:14" ht="15.75">
      <c r="B27" s="8">
        <v>17</v>
      </c>
      <c r="C27" s="9" t="s">
        <v>67</v>
      </c>
      <c r="D27" s="9" t="s">
        <v>50</v>
      </c>
      <c r="E27" s="9">
        <f>25.12</f>
        <v>25.12</v>
      </c>
      <c r="F27" s="9"/>
      <c r="G27" s="15"/>
      <c r="H27" s="15"/>
    </row>
    <row r="28" spans="1:14" ht="15.75">
      <c r="B28" s="8">
        <v>18</v>
      </c>
      <c r="C28" s="8" t="s">
        <v>68</v>
      </c>
      <c r="D28" s="8" t="s">
        <v>50</v>
      </c>
      <c r="E28" s="8">
        <f>E29+E30</f>
        <v>248.97</v>
      </c>
      <c r="F28" s="9"/>
      <c r="G28" s="15"/>
      <c r="H28" s="15"/>
    </row>
    <row r="29" spans="1:14" ht="15.75">
      <c r="B29" s="8">
        <v>19</v>
      </c>
      <c r="C29" s="9" t="s">
        <v>69</v>
      </c>
      <c r="D29" s="9" t="s">
        <v>50</v>
      </c>
      <c r="E29" s="9">
        <f>5.25*31</f>
        <v>162.75</v>
      </c>
      <c r="F29" s="9"/>
      <c r="G29" s="15"/>
      <c r="H29" s="15"/>
    </row>
    <row r="30" spans="1:14" ht="15.75">
      <c r="B30" s="8">
        <v>20</v>
      </c>
      <c r="C30" s="9" t="s">
        <v>70</v>
      </c>
      <c r="D30" s="9" t="s">
        <v>50</v>
      </c>
      <c r="E30" s="9">
        <f>9.58*9</f>
        <v>86.22</v>
      </c>
      <c r="F30" s="9"/>
      <c r="G30" s="15"/>
      <c r="H30" s="15"/>
    </row>
    <row r="31" spans="1:14" ht="31.5">
      <c r="B31" s="8">
        <v>21</v>
      </c>
      <c r="C31" s="9" t="s">
        <v>71</v>
      </c>
      <c r="D31" s="9" t="s">
        <v>10</v>
      </c>
      <c r="E31" s="1">
        <f>4.4*3.9</f>
        <v>17.16</v>
      </c>
      <c r="F31" s="9" t="s">
        <v>72</v>
      </c>
      <c r="G31" s="15"/>
      <c r="H31" s="15"/>
    </row>
    <row r="32" spans="1:14" ht="15.75">
      <c r="B32" s="8">
        <v>22</v>
      </c>
      <c r="C32" s="9" t="s">
        <v>73</v>
      </c>
      <c r="D32" s="9" t="s">
        <v>13</v>
      </c>
      <c r="E32" s="9">
        <v>6</v>
      </c>
      <c r="F32" s="9" t="s">
        <v>74</v>
      </c>
      <c r="G32" s="15"/>
      <c r="H32" s="15"/>
    </row>
    <row r="33" spans="2:8" ht="15.75">
      <c r="B33" s="8">
        <v>23</v>
      </c>
      <c r="C33" s="9" t="s">
        <v>75</v>
      </c>
      <c r="D33" s="9" t="s">
        <v>13</v>
      </c>
      <c r="E33" s="9">
        <v>2</v>
      </c>
      <c r="F33" s="9" t="s">
        <v>76</v>
      </c>
      <c r="G33" s="15"/>
      <c r="H33" s="15"/>
    </row>
    <row r="34" spans="2:8" ht="15.75">
      <c r="B34" s="8">
        <v>24</v>
      </c>
      <c r="C34" s="9" t="s">
        <v>77</v>
      </c>
      <c r="D34" s="9" t="s">
        <v>78</v>
      </c>
      <c r="E34" s="9">
        <v>1</v>
      </c>
      <c r="F34" s="9"/>
      <c r="G34" s="15"/>
      <c r="H34" s="15"/>
    </row>
    <row r="35" spans="2:8" ht="31.5">
      <c r="B35" s="8">
        <v>25</v>
      </c>
      <c r="C35" s="9" t="s">
        <v>79</v>
      </c>
      <c r="D35" s="9" t="s">
        <v>50</v>
      </c>
      <c r="E35" s="9">
        <f>0.888*7</f>
        <v>6.2160000000000002</v>
      </c>
      <c r="F35" s="9" t="s">
        <v>80</v>
      </c>
      <c r="G35" s="15"/>
      <c r="H35" s="15"/>
    </row>
    <row r="36" spans="2:8" ht="15.75">
      <c r="B36" s="8">
        <v>26</v>
      </c>
      <c r="C36" s="9" t="s">
        <v>81</v>
      </c>
      <c r="D36" s="9" t="s">
        <v>13</v>
      </c>
      <c r="E36" s="9">
        <v>2</v>
      </c>
      <c r="F36" s="9" t="s">
        <v>82</v>
      </c>
      <c r="G36" s="15"/>
      <c r="H36" s="15"/>
    </row>
    <row r="37" spans="2:8" ht="15.75">
      <c r="B37" s="8">
        <v>27</v>
      </c>
      <c r="C37" s="9" t="s">
        <v>83</v>
      </c>
      <c r="D37" s="9" t="s">
        <v>43</v>
      </c>
      <c r="E37" s="9">
        <v>4</v>
      </c>
      <c r="F37" s="9" t="s">
        <v>84</v>
      </c>
      <c r="G37" s="15"/>
      <c r="H37" s="15"/>
    </row>
    <row r="38" spans="2:8" ht="31.5">
      <c r="B38" s="8">
        <v>28</v>
      </c>
      <c r="C38" s="9" t="s">
        <v>85</v>
      </c>
      <c r="D38" s="9" t="s">
        <v>10</v>
      </c>
      <c r="E38" s="9">
        <v>25</v>
      </c>
      <c r="F38" s="9">
        <f>0.4*17+0.2*14+0.1*0.5*8*2+31*0.24+9*0.32</f>
        <v>20.720000000000002</v>
      </c>
      <c r="G38" s="15"/>
      <c r="H38" s="15"/>
    </row>
    <row r="39" spans="2:8" ht="15.75">
      <c r="B39" s="82" t="s">
        <v>20</v>
      </c>
      <c r="C39" s="83"/>
      <c r="D39" s="83"/>
      <c r="E39" s="83"/>
      <c r="F39" s="84"/>
      <c r="G39" s="7">
        <f>SUM(G11:G38)</f>
        <v>0</v>
      </c>
      <c r="H39" s="7">
        <f>SUM(H11:H38)</f>
        <v>0</v>
      </c>
    </row>
    <row r="40" spans="2:8" ht="15.75">
      <c r="B40" s="27"/>
      <c r="C40" s="73" t="s">
        <v>21</v>
      </c>
      <c r="D40" s="74"/>
      <c r="E40" s="74"/>
      <c r="F40" s="75"/>
      <c r="G40" s="85"/>
      <c r="H40" s="86"/>
    </row>
    <row r="41" spans="2:8" ht="15.75">
      <c r="B41" s="27"/>
      <c r="C41" s="73" t="s">
        <v>22</v>
      </c>
      <c r="D41" s="74"/>
      <c r="E41" s="74"/>
      <c r="F41" s="75"/>
      <c r="G41" s="85"/>
      <c r="H41" s="86"/>
    </row>
    <row r="42" spans="2:8" ht="15.75">
      <c r="B42" s="27"/>
      <c r="C42" s="73" t="s">
        <v>23</v>
      </c>
      <c r="D42" s="74"/>
      <c r="E42" s="74"/>
      <c r="F42" s="75"/>
      <c r="G42" s="85"/>
      <c r="H42" s="86"/>
    </row>
    <row r="43" spans="2:8" ht="15.75">
      <c r="B43" s="7"/>
      <c r="C43" s="73" t="s">
        <v>24</v>
      </c>
      <c r="D43" s="74"/>
      <c r="E43" s="74"/>
      <c r="F43" s="75"/>
      <c r="G43" s="85"/>
      <c r="H43" s="86"/>
    </row>
    <row r="44" spans="2:8" ht="15.75">
      <c r="B44" s="7"/>
      <c r="C44" s="73" t="s">
        <v>25</v>
      </c>
      <c r="D44" s="74"/>
      <c r="E44" s="74"/>
      <c r="F44" s="75"/>
      <c r="G44" s="85" t="s">
        <v>31</v>
      </c>
      <c r="H44" s="86"/>
    </row>
    <row r="45" spans="2:8" ht="15.75">
      <c r="B45" s="7"/>
      <c r="C45" s="73" t="s">
        <v>26</v>
      </c>
      <c r="D45" s="74"/>
      <c r="E45" s="74"/>
      <c r="F45" s="75"/>
      <c r="G45" s="85"/>
      <c r="H45" s="86"/>
    </row>
    <row r="46" spans="2:8" ht="15.75">
      <c r="B46" s="7"/>
      <c r="C46" s="73" t="s">
        <v>27</v>
      </c>
      <c r="D46" s="74"/>
      <c r="E46" s="74"/>
      <c r="F46" s="75"/>
      <c r="G46" s="85" t="s">
        <v>31</v>
      </c>
      <c r="H46" s="86"/>
    </row>
    <row r="47" spans="2:8" ht="15.75">
      <c r="B47" s="7"/>
      <c r="C47" s="73" t="s">
        <v>28</v>
      </c>
      <c r="D47" s="74"/>
      <c r="E47" s="74"/>
      <c r="F47" s="75"/>
      <c r="G47" s="85"/>
      <c r="H47" s="86"/>
    </row>
    <row r="48" spans="2:8" ht="15.75">
      <c r="B48" s="7"/>
      <c r="C48" s="73" t="s">
        <v>29</v>
      </c>
      <c r="D48" s="74"/>
      <c r="E48" s="74"/>
      <c r="F48" s="75"/>
      <c r="G48" s="85"/>
      <c r="H48" s="86"/>
    </row>
    <row r="49" spans="2:8" ht="15.75">
      <c r="B49" s="7"/>
      <c r="C49" s="73" t="s">
        <v>30</v>
      </c>
      <c r="D49" s="74"/>
      <c r="E49" s="74"/>
      <c r="F49" s="75"/>
      <c r="G49" s="85"/>
      <c r="H49" s="86"/>
    </row>
  </sheetData>
  <mergeCells count="27">
    <mergeCell ref="C49:F49"/>
    <mergeCell ref="G49:H49"/>
    <mergeCell ref="C46:F46"/>
    <mergeCell ref="G46:H46"/>
    <mergeCell ref="C47:F47"/>
    <mergeCell ref="G47:H47"/>
    <mergeCell ref="C48:F48"/>
    <mergeCell ref="G48:H48"/>
    <mergeCell ref="G45:H45"/>
    <mergeCell ref="G8:H8"/>
    <mergeCell ref="G9:H9"/>
    <mergeCell ref="B39:F39"/>
    <mergeCell ref="C40:F40"/>
    <mergeCell ref="G40:H40"/>
    <mergeCell ref="C41:F41"/>
    <mergeCell ref="G41:H41"/>
    <mergeCell ref="C42:F42"/>
    <mergeCell ref="G42:H42"/>
    <mergeCell ref="C43:F43"/>
    <mergeCell ref="G43:H43"/>
    <mergeCell ref="C44:F44"/>
    <mergeCell ref="G44:H44"/>
    <mergeCell ref="C2:F2"/>
    <mergeCell ref="C3:F3"/>
    <mergeCell ref="C4:F4"/>
    <mergeCell ref="C6:F6"/>
    <mergeCell ref="C45:F45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A1323-5E7F-47AF-8977-0A8CB8B4A8D9}">
  <dimension ref="B2:I51"/>
  <sheetViews>
    <sheetView topLeftCell="A27" workbookViewId="0">
      <selection activeCell="C42" sqref="C42:H51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8.28515625" customWidth="1"/>
    <col min="5" max="5" width="7.7109375" customWidth="1"/>
    <col min="6" max="6" width="27.42578125" customWidth="1"/>
    <col min="7" max="8" width="13.5703125" customWidth="1"/>
    <col min="9" max="9" width="11.85546875" customWidth="1"/>
  </cols>
  <sheetData>
    <row r="2" spans="2:8">
      <c r="C2" s="76" t="s">
        <v>0</v>
      </c>
      <c r="D2" s="76"/>
      <c r="E2" s="76"/>
      <c r="F2" s="76"/>
    </row>
    <row r="3" spans="2:8" ht="15.75">
      <c r="C3" s="77" t="s">
        <v>37</v>
      </c>
      <c r="D3" s="77"/>
      <c r="E3" s="77"/>
      <c r="F3" s="77"/>
    </row>
    <row r="4" spans="2:8" ht="14.25">
      <c r="C4" s="87" t="s">
        <v>38</v>
      </c>
      <c r="D4" s="87"/>
      <c r="E4" s="87"/>
      <c r="F4" s="87"/>
    </row>
    <row r="6" spans="2:8" ht="15">
      <c r="C6" s="88" t="s">
        <v>108</v>
      </c>
      <c r="D6" s="88"/>
      <c r="E6" s="88"/>
      <c r="F6" s="88"/>
    </row>
    <row r="7" spans="2:8" ht="27" customHeight="1">
      <c r="C7" s="16"/>
      <c r="D7" s="16"/>
      <c r="E7" s="16"/>
      <c r="F7" s="16"/>
      <c r="G7" s="81" t="s">
        <v>32</v>
      </c>
      <c r="H7" s="81"/>
    </row>
    <row r="8" spans="2:8" ht="26.25" customHeight="1">
      <c r="C8" s="76"/>
      <c r="D8" s="76"/>
      <c r="E8" s="76"/>
      <c r="F8" s="76"/>
      <c r="G8" s="81" t="s">
        <v>33</v>
      </c>
      <c r="H8" s="81"/>
    </row>
    <row r="9" spans="2:8" ht="60">
      <c r="B9" s="28" t="s">
        <v>4</v>
      </c>
      <c r="C9" s="29" t="s">
        <v>5</v>
      </c>
      <c r="D9" s="29" t="s">
        <v>6</v>
      </c>
      <c r="E9" s="29" t="s">
        <v>7</v>
      </c>
      <c r="F9" s="30" t="s">
        <v>8</v>
      </c>
      <c r="G9" s="9" t="s">
        <v>18</v>
      </c>
      <c r="H9" s="9" t="s">
        <v>19</v>
      </c>
    </row>
    <row r="10" spans="2:8">
      <c r="B10" s="89" t="s">
        <v>110</v>
      </c>
      <c r="C10" s="89"/>
      <c r="D10" s="89"/>
      <c r="E10" s="89"/>
      <c r="F10" s="89"/>
      <c r="G10" s="89"/>
      <c r="H10" s="89"/>
    </row>
    <row r="11" spans="2:8" ht="31.5">
      <c r="B11" s="31"/>
      <c r="C11" s="32" t="s">
        <v>88</v>
      </c>
      <c r="D11" s="32" t="s">
        <v>10</v>
      </c>
      <c r="E11" s="32">
        <f>13*95</f>
        <v>1235</v>
      </c>
      <c r="F11" s="17"/>
      <c r="G11" s="22"/>
      <c r="H11" s="7"/>
    </row>
    <row r="12" spans="2:8" ht="15.75">
      <c r="B12" s="33"/>
      <c r="C12" s="32" t="s">
        <v>89</v>
      </c>
      <c r="D12" s="32" t="s">
        <v>10</v>
      </c>
      <c r="E12" s="32">
        <f>E11</f>
        <v>1235</v>
      </c>
      <c r="F12" s="32"/>
      <c r="G12" s="7"/>
      <c r="H12" s="7"/>
    </row>
    <row r="13" spans="2:8" ht="31.5">
      <c r="B13" s="32"/>
      <c r="C13" s="32" t="s">
        <v>90</v>
      </c>
      <c r="D13" s="32" t="s">
        <v>56</v>
      </c>
      <c r="E13" s="32">
        <f>150*0.05*0.15</f>
        <v>1.125</v>
      </c>
      <c r="F13" s="32" t="s">
        <v>91</v>
      </c>
      <c r="G13" s="7"/>
      <c r="H13" s="7"/>
    </row>
    <row r="14" spans="2:8" ht="15.75" customHeight="1">
      <c r="B14" s="90" t="s">
        <v>111</v>
      </c>
      <c r="C14" s="90"/>
      <c r="D14" s="90"/>
      <c r="E14" s="90"/>
      <c r="F14" s="90"/>
      <c r="G14" s="90"/>
      <c r="H14" s="90"/>
    </row>
    <row r="15" spans="2:8" ht="31.5">
      <c r="B15" s="32"/>
      <c r="C15" s="32" t="s">
        <v>92</v>
      </c>
      <c r="D15" s="32" t="s">
        <v>10</v>
      </c>
      <c r="E15" s="32">
        <f>E11</f>
        <v>1235</v>
      </c>
      <c r="F15" s="32" t="s">
        <v>93</v>
      </c>
      <c r="G15" s="7"/>
      <c r="H15" s="7"/>
    </row>
    <row r="16" spans="2:8" ht="15.75">
      <c r="B16" s="32"/>
      <c r="C16" s="32" t="s">
        <v>94</v>
      </c>
      <c r="D16" s="32" t="s">
        <v>10</v>
      </c>
      <c r="E16" s="32">
        <f>E15</f>
        <v>1235</v>
      </c>
      <c r="F16" s="32"/>
      <c r="G16" s="7"/>
      <c r="H16" s="7"/>
    </row>
    <row r="17" spans="2:8" ht="15.75">
      <c r="B17" s="32"/>
      <c r="C17" s="32" t="s">
        <v>95</v>
      </c>
      <c r="D17" s="32" t="s">
        <v>43</v>
      </c>
      <c r="E17" s="32">
        <v>93</v>
      </c>
      <c r="F17" s="32"/>
      <c r="G17" s="7"/>
      <c r="H17" s="7"/>
    </row>
    <row r="18" spans="2:8" ht="31.5">
      <c r="B18" s="32"/>
      <c r="C18" s="32" t="s">
        <v>96</v>
      </c>
      <c r="D18" s="32" t="s">
        <v>43</v>
      </c>
      <c r="E18" s="32">
        <v>30</v>
      </c>
      <c r="F18" s="32" t="s">
        <v>97</v>
      </c>
      <c r="G18" s="7"/>
      <c r="H18" s="7"/>
    </row>
    <row r="19" spans="2:8" ht="15.75">
      <c r="B19" s="32"/>
      <c r="C19" s="32" t="s">
        <v>98</v>
      </c>
      <c r="D19" s="32" t="s">
        <v>99</v>
      </c>
      <c r="E19" s="32">
        <v>30</v>
      </c>
      <c r="F19" s="32" t="s">
        <v>100</v>
      </c>
      <c r="G19" s="7"/>
      <c r="H19" s="7"/>
    </row>
    <row r="20" spans="2:8" ht="15.75">
      <c r="B20" s="32"/>
      <c r="C20" s="32" t="s">
        <v>101</v>
      </c>
      <c r="D20" s="32" t="s">
        <v>43</v>
      </c>
      <c r="E20" s="32">
        <v>186</v>
      </c>
      <c r="F20" s="32"/>
      <c r="G20" s="7"/>
      <c r="H20" s="7"/>
    </row>
    <row r="21" spans="2:8" ht="15.75">
      <c r="B21" s="32"/>
      <c r="C21" s="32" t="s">
        <v>102</v>
      </c>
      <c r="D21" s="32" t="s">
        <v>59</v>
      </c>
      <c r="E21" s="32">
        <v>45.664999999999999</v>
      </c>
      <c r="F21" s="32"/>
      <c r="G21" s="7"/>
      <c r="H21" s="7"/>
    </row>
    <row r="22" spans="2:8" ht="15.75" customHeight="1">
      <c r="B22" s="90" t="s">
        <v>112</v>
      </c>
      <c r="C22" s="90"/>
      <c r="D22" s="90"/>
      <c r="E22" s="90"/>
      <c r="F22" s="90"/>
      <c r="G22" s="90"/>
      <c r="H22" s="90"/>
    </row>
    <row r="23" spans="2:8" ht="15.75" customHeight="1">
      <c r="B23" s="91" t="s">
        <v>103</v>
      </c>
      <c r="C23" s="91"/>
      <c r="D23" s="91"/>
      <c r="E23" s="91"/>
      <c r="F23" s="91"/>
      <c r="G23" s="91"/>
      <c r="H23" s="91"/>
    </row>
    <row r="24" spans="2:8" ht="31.5">
      <c r="B24" s="17"/>
      <c r="C24" s="32" t="s">
        <v>104</v>
      </c>
      <c r="D24" s="32" t="s">
        <v>13</v>
      </c>
      <c r="E24" s="32">
        <v>3</v>
      </c>
      <c r="F24" s="32" t="s">
        <v>105</v>
      </c>
      <c r="G24" s="7"/>
      <c r="H24" s="7"/>
    </row>
    <row r="25" spans="2:8" ht="25.5">
      <c r="B25" s="17"/>
      <c r="C25" s="20" t="s">
        <v>64</v>
      </c>
      <c r="D25" s="17" t="s">
        <v>50</v>
      </c>
      <c r="E25" s="17">
        <f>E26+E27+E28</f>
        <v>295.41999999999996</v>
      </c>
      <c r="F25" s="17"/>
      <c r="G25" s="7"/>
      <c r="H25" s="7"/>
    </row>
    <row r="26" spans="2:8" ht="15.75">
      <c r="B26" s="32"/>
      <c r="C26" s="32" t="s">
        <v>65</v>
      </c>
      <c r="D26" s="32" t="s">
        <v>50</v>
      </c>
      <c r="E26" s="32">
        <f>17*10.79</f>
        <v>183.42999999999998</v>
      </c>
      <c r="F26" s="32"/>
      <c r="G26" s="7"/>
      <c r="H26" s="7"/>
    </row>
    <row r="27" spans="2:8" ht="15.75">
      <c r="B27" s="32"/>
      <c r="C27" s="32" t="s">
        <v>66</v>
      </c>
      <c r="D27" s="32" t="s">
        <v>50</v>
      </c>
      <c r="E27" s="32">
        <f>5.11*17</f>
        <v>86.87</v>
      </c>
      <c r="F27" s="32"/>
      <c r="G27" s="7"/>
      <c r="H27" s="7"/>
    </row>
    <row r="28" spans="2:8" ht="15.75">
      <c r="B28" s="32"/>
      <c r="C28" s="32" t="s">
        <v>67</v>
      </c>
      <c r="D28" s="32" t="s">
        <v>50</v>
      </c>
      <c r="E28" s="32">
        <f>25.12</f>
        <v>25.12</v>
      </c>
      <c r="F28" s="32"/>
      <c r="G28" s="7"/>
      <c r="H28" s="7"/>
    </row>
    <row r="29" spans="2:8" ht="15.75">
      <c r="B29" s="32"/>
      <c r="C29" s="17" t="s">
        <v>68</v>
      </c>
      <c r="D29" s="17" t="s">
        <v>50</v>
      </c>
      <c r="E29" s="17">
        <f>E30+E31</f>
        <v>248.97</v>
      </c>
      <c r="F29" s="32"/>
      <c r="G29" s="7"/>
      <c r="H29" s="7"/>
    </row>
    <row r="30" spans="2:8" ht="15.75">
      <c r="B30" s="32"/>
      <c r="C30" s="32" t="s">
        <v>69</v>
      </c>
      <c r="D30" s="32" t="s">
        <v>50</v>
      </c>
      <c r="E30" s="32">
        <f>5.25*31</f>
        <v>162.75</v>
      </c>
      <c r="F30" s="32"/>
      <c r="G30" s="7"/>
      <c r="H30" s="7"/>
    </row>
    <row r="31" spans="2:8" ht="15.75">
      <c r="B31" s="32"/>
      <c r="C31" s="32" t="s">
        <v>70</v>
      </c>
      <c r="D31" s="32" t="s">
        <v>50</v>
      </c>
      <c r="E31" s="32">
        <f>9.58*9</f>
        <v>86.22</v>
      </c>
      <c r="F31" s="32"/>
      <c r="G31" s="7"/>
      <c r="H31" s="7"/>
    </row>
    <row r="32" spans="2:8" ht="31.5">
      <c r="B32" s="32"/>
      <c r="C32" s="32" t="s">
        <v>71</v>
      </c>
      <c r="D32" s="32" t="s">
        <v>10</v>
      </c>
      <c r="E32" s="35">
        <f>4.4*3.9</f>
        <v>17.16</v>
      </c>
      <c r="F32" s="32" t="s">
        <v>106</v>
      </c>
      <c r="G32" s="7"/>
      <c r="H32" s="7"/>
    </row>
    <row r="33" spans="2:9" ht="15.75">
      <c r="B33" s="32"/>
      <c r="C33" s="32" t="s">
        <v>73</v>
      </c>
      <c r="D33" s="32" t="s">
        <v>13</v>
      </c>
      <c r="E33" s="32">
        <v>6</v>
      </c>
      <c r="F33" s="32" t="s">
        <v>74</v>
      </c>
      <c r="G33" s="7"/>
      <c r="H33" s="7"/>
    </row>
    <row r="34" spans="2:9" ht="15.75">
      <c r="B34" s="32"/>
      <c r="C34" s="32" t="s">
        <v>75</v>
      </c>
      <c r="D34" s="32" t="s">
        <v>13</v>
      </c>
      <c r="E34" s="32">
        <v>2</v>
      </c>
      <c r="F34" s="32" t="s">
        <v>76</v>
      </c>
      <c r="G34" s="7"/>
      <c r="H34" s="7"/>
    </row>
    <row r="35" spans="2:9" ht="15.75">
      <c r="B35" s="32"/>
      <c r="C35" s="32" t="s">
        <v>77</v>
      </c>
      <c r="D35" s="32" t="s">
        <v>78</v>
      </c>
      <c r="E35" s="32">
        <v>1</v>
      </c>
      <c r="F35" s="32"/>
      <c r="G35" s="7"/>
      <c r="H35" s="7"/>
    </row>
    <row r="36" spans="2:9" ht="31.5">
      <c r="B36" s="32"/>
      <c r="C36" s="32" t="s">
        <v>79</v>
      </c>
      <c r="D36" s="32" t="s">
        <v>50</v>
      </c>
      <c r="E36" s="32">
        <f>0.888*7</f>
        <v>6.2160000000000002</v>
      </c>
      <c r="F36" s="32" t="s">
        <v>80</v>
      </c>
      <c r="G36" s="7"/>
      <c r="H36" s="7"/>
    </row>
    <row r="37" spans="2:9" ht="15.75">
      <c r="B37" s="32"/>
      <c r="C37" s="32" t="s">
        <v>81</v>
      </c>
      <c r="D37" s="32" t="s">
        <v>13</v>
      </c>
      <c r="E37" s="32">
        <v>2</v>
      </c>
      <c r="F37" s="32" t="s">
        <v>82</v>
      </c>
      <c r="G37" s="7"/>
      <c r="H37" s="7"/>
    </row>
    <row r="38" spans="2:9" ht="15.75">
      <c r="B38" s="32"/>
      <c r="C38" s="32" t="s">
        <v>83</v>
      </c>
      <c r="D38" s="32" t="s">
        <v>43</v>
      </c>
      <c r="E38" s="32">
        <v>4</v>
      </c>
      <c r="F38" s="32" t="s">
        <v>84</v>
      </c>
      <c r="G38" s="7"/>
      <c r="H38" s="7"/>
    </row>
    <row r="39" spans="2:9" ht="31.5">
      <c r="B39" s="32"/>
      <c r="C39" s="32" t="s">
        <v>85</v>
      </c>
      <c r="D39" s="32" t="s">
        <v>10</v>
      </c>
      <c r="E39" s="32">
        <v>25</v>
      </c>
      <c r="F39" s="32">
        <f>0.4*17+0.2*14+0.1*0.5*8*2+31*0.24+9*0.32</f>
        <v>20.720000000000002</v>
      </c>
      <c r="G39" s="7"/>
      <c r="H39" s="7"/>
    </row>
    <row r="40" spans="2:9" ht="15.75">
      <c r="B40" s="32"/>
      <c r="C40" s="93" t="s">
        <v>113</v>
      </c>
      <c r="D40" s="94"/>
      <c r="E40" s="94"/>
      <c r="F40" s="95"/>
      <c r="G40" s="7">
        <f>SUM(G24:G39)*3</f>
        <v>0</v>
      </c>
      <c r="H40" s="7">
        <f>SUM(H24:H39)*3</f>
        <v>0</v>
      </c>
      <c r="I40" t="s">
        <v>107</v>
      </c>
    </row>
    <row r="41" spans="2:9" ht="15.75">
      <c r="B41" s="34"/>
      <c r="C41" s="82" t="s">
        <v>20</v>
      </c>
      <c r="D41" s="83"/>
      <c r="E41" s="83"/>
      <c r="F41" s="84"/>
      <c r="G41" s="7">
        <f>SUM(G11:G13,G15:G21,G40)</f>
        <v>0</v>
      </c>
      <c r="H41" s="7">
        <f>SUM(H11:H13,H15:H21,H40)</f>
        <v>0</v>
      </c>
    </row>
    <row r="42" spans="2:9" ht="15.75">
      <c r="B42" s="27"/>
      <c r="C42" s="73" t="s">
        <v>21</v>
      </c>
      <c r="D42" s="74"/>
      <c r="E42" s="74"/>
      <c r="F42" s="75"/>
      <c r="G42" s="92"/>
      <c r="H42" s="92"/>
    </row>
    <row r="43" spans="2:9" ht="15.75">
      <c r="B43" s="27"/>
      <c r="C43" s="73" t="s">
        <v>22</v>
      </c>
      <c r="D43" s="74"/>
      <c r="E43" s="74"/>
      <c r="F43" s="75"/>
      <c r="G43" s="92"/>
      <c r="H43" s="92"/>
    </row>
    <row r="44" spans="2:9" ht="15.75">
      <c r="B44" s="27"/>
      <c r="C44" s="73" t="s">
        <v>23</v>
      </c>
      <c r="D44" s="74"/>
      <c r="E44" s="74"/>
      <c r="F44" s="75"/>
      <c r="G44" s="92"/>
      <c r="H44" s="92"/>
    </row>
    <row r="45" spans="2:9" ht="15.75">
      <c r="B45" s="7"/>
      <c r="C45" s="73" t="s">
        <v>24</v>
      </c>
      <c r="D45" s="74"/>
      <c r="E45" s="74"/>
      <c r="F45" s="75"/>
      <c r="G45" s="92"/>
      <c r="H45" s="92"/>
    </row>
    <row r="46" spans="2:9" ht="15.75">
      <c r="B46" s="7"/>
      <c r="C46" s="73" t="s">
        <v>25</v>
      </c>
      <c r="D46" s="74"/>
      <c r="E46" s="74"/>
      <c r="F46" s="75"/>
      <c r="G46" s="85" t="s">
        <v>31</v>
      </c>
      <c r="H46" s="86"/>
    </row>
    <row r="47" spans="2:9" ht="18" customHeight="1">
      <c r="B47" s="7"/>
      <c r="C47" s="73" t="s">
        <v>26</v>
      </c>
      <c r="D47" s="74"/>
      <c r="E47" s="74"/>
      <c r="F47" s="75"/>
      <c r="G47" s="85"/>
      <c r="H47" s="86"/>
    </row>
    <row r="48" spans="2:9" ht="15.75">
      <c r="B48" s="7"/>
      <c r="C48" s="73" t="s">
        <v>27</v>
      </c>
      <c r="D48" s="74"/>
      <c r="E48" s="74"/>
      <c r="F48" s="75"/>
      <c r="G48" s="85" t="s">
        <v>31</v>
      </c>
      <c r="H48" s="86"/>
    </row>
    <row r="49" spans="2:8" ht="15.75">
      <c r="B49" s="7"/>
      <c r="C49" s="73" t="s">
        <v>28</v>
      </c>
      <c r="D49" s="74"/>
      <c r="E49" s="74"/>
      <c r="F49" s="75"/>
      <c r="G49" s="85"/>
      <c r="H49" s="86"/>
    </row>
    <row r="50" spans="2:8" ht="15.75">
      <c r="B50" s="7"/>
      <c r="C50" s="73" t="s">
        <v>29</v>
      </c>
      <c r="D50" s="74"/>
      <c r="E50" s="74"/>
      <c r="F50" s="75"/>
      <c r="G50" s="85"/>
      <c r="H50" s="86"/>
    </row>
    <row r="51" spans="2:8" ht="15.75">
      <c r="B51" s="7"/>
      <c r="C51" s="73" t="s">
        <v>30</v>
      </c>
      <c r="D51" s="74"/>
      <c r="E51" s="74"/>
      <c r="F51" s="75"/>
      <c r="G51" s="85"/>
      <c r="H51" s="86"/>
    </row>
  </sheetData>
  <mergeCells count="33">
    <mergeCell ref="C50:F50"/>
    <mergeCell ref="G50:H50"/>
    <mergeCell ref="C51:F51"/>
    <mergeCell ref="G51:H51"/>
    <mergeCell ref="C40:F40"/>
    <mergeCell ref="C41:F41"/>
    <mergeCell ref="C47:F47"/>
    <mergeCell ref="G47:H47"/>
    <mergeCell ref="C48:F48"/>
    <mergeCell ref="G48:H48"/>
    <mergeCell ref="C49:F49"/>
    <mergeCell ref="G49:H49"/>
    <mergeCell ref="C44:F44"/>
    <mergeCell ref="G44:H44"/>
    <mergeCell ref="C45:F45"/>
    <mergeCell ref="G45:H45"/>
    <mergeCell ref="C46:F46"/>
    <mergeCell ref="G46:H46"/>
    <mergeCell ref="B22:H22"/>
    <mergeCell ref="B23:H23"/>
    <mergeCell ref="C42:F42"/>
    <mergeCell ref="G42:H42"/>
    <mergeCell ref="C43:F43"/>
    <mergeCell ref="G43:H43"/>
    <mergeCell ref="G7:H7"/>
    <mergeCell ref="G8:H8"/>
    <mergeCell ref="B10:H10"/>
    <mergeCell ref="B14:H14"/>
    <mergeCell ref="C2:F2"/>
    <mergeCell ref="C3:F3"/>
    <mergeCell ref="C4:F4"/>
    <mergeCell ref="C6:F6"/>
    <mergeCell ref="C8:F8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17DC3-875A-46C0-A85E-D6AF77F0628E}">
  <dimension ref="B2:H25"/>
  <sheetViews>
    <sheetView topLeftCell="A3" workbookViewId="0">
      <selection activeCell="C16" sqref="C16:H25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10.42578125" customWidth="1"/>
    <col min="5" max="5" width="8.140625" customWidth="1"/>
    <col min="6" max="6" width="27.42578125" customWidth="1"/>
    <col min="7" max="8" width="15.42578125" customWidth="1"/>
    <col min="9" max="9" width="11.85546875" customWidth="1"/>
  </cols>
  <sheetData>
    <row r="2" spans="2:8">
      <c r="C2" s="76" t="s">
        <v>0</v>
      </c>
      <c r="D2" s="76"/>
      <c r="E2" s="76"/>
      <c r="F2" s="76"/>
    </row>
    <row r="3" spans="2:8" ht="15.75">
      <c r="C3" s="77" t="s">
        <v>37</v>
      </c>
      <c r="D3" s="77"/>
      <c r="E3" s="77"/>
      <c r="F3" s="77"/>
    </row>
    <row r="4" spans="2:8" ht="14.25">
      <c r="C4" s="87" t="s">
        <v>38</v>
      </c>
      <c r="D4" s="87"/>
      <c r="E4" s="87"/>
      <c r="F4" s="87"/>
    </row>
    <row r="6" spans="2:8" ht="15">
      <c r="C6" s="88" t="s">
        <v>122</v>
      </c>
      <c r="D6" s="88"/>
      <c r="E6" s="88"/>
      <c r="F6" s="88"/>
    </row>
    <row r="7" spans="2:8" ht="24.75" customHeight="1">
      <c r="C7" s="16"/>
      <c r="D7" s="16"/>
      <c r="E7" s="16"/>
      <c r="F7" s="16"/>
      <c r="G7" s="81" t="s">
        <v>32</v>
      </c>
      <c r="H7" s="81"/>
    </row>
    <row r="8" spans="2:8" ht="25.5" customHeight="1">
      <c r="C8" s="76"/>
      <c r="D8" s="76"/>
      <c r="E8" s="76"/>
      <c r="F8" s="76"/>
      <c r="G8" s="81" t="s">
        <v>33</v>
      </c>
      <c r="H8" s="81"/>
    </row>
    <row r="9" spans="2:8" ht="60">
      <c r="B9" s="36" t="s">
        <v>4</v>
      </c>
      <c r="C9" s="37" t="s">
        <v>5</v>
      </c>
      <c r="D9" s="37" t="s">
        <v>6</v>
      </c>
      <c r="E9" s="37" t="s">
        <v>7</v>
      </c>
      <c r="F9" s="38" t="s">
        <v>8</v>
      </c>
      <c r="G9" s="9" t="s">
        <v>18</v>
      </c>
      <c r="H9" s="9" t="s">
        <v>19</v>
      </c>
    </row>
    <row r="10" spans="2:8" ht="15.75">
      <c r="B10" s="39"/>
      <c r="C10" s="9" t="s">
        <v>114</v>
      </c>
      <c r="D10" s="9" t="s">
        <v>10</v>
      </c>
      <c r="E10" s="9">
        <v>300</v>
      </c>
      <c r="F10" s="9"/>
      <c r="G10" s="22"/>
      <c r="H10" s="7"/>
    </row>
    <row r="11" spans="2:8" ht="31.5">
      <c r="B11" s="40"/>
      <c r="C11" s="9" t="s">
        <v>115</v>
      </c>
      <c r="D11" s="9" t="s">
        <v>10</v>
      </c>
      <c r="E11" s="9">
        <v>300</v>
      </c>
      <c r="F11" s="9" t="s">
        <v>91</v>
      </c>
      <c r="G11" s="7"/>
      <c r="H11" s="7"/>
    </row>
    <row r="12" spans="2:8" ht="15.75">
      <c r="B12" s="9"/>
      <c r="C12" s="9" t="s">
        <v>116</v>
      </c>
      <c r="D12" s="9" t="s">
        <v>10</v>
      </c>
      <c r="E12" s="9">
        <v>300</v>
      </c>
      <c r="F12" s="8"/>
      <c r="G12" s="7"/>
      <c r="H12" s="7"/>
    </row>
    <row r="13" spans="2:8" ht="31.5">
      <c r="B13" s="9"/>
      <c r="C13" s="9" t="s">
        <v>117</v>
      </c>
      <c r="D13" s="9" t="s">
        <v>118</v>
      </c>
      <c r="E13" s="9" t="s">
        <v>119</v>
      </c>
      <c r="F13" s="9" t="s">
        <v>120</v>
      </c>
      <c r="G13" s="7"/>
      <c r="H13" s="7"/>
    </row>
    <row r="14" spans="2:8" ht="31.5">
      <c r="B14" s="9"/>
      <c r="C14" s="9" t="s">
        <v>121</v>
      </c>
      <c r="D14" s="9" t="s">
        <v>13</v>
      </c>
      <c r="E14" s="9">
        <v>5</v>
      </c>
      <c r="F14" s="9"/>
      <c r="G14" s="7"/>
      <c r="H14" s="7"/>
    </row>
    <row r="15" spans="2:8" ht="15.75">
      <c r="B15" s="40"/>
      <c r="C15" s="82" t="s">
        <v>20</v>
      </c>
      <c r="D15" s="83"/>
      <c r="E15" s="83"/>
      <c r="F15" s="84"/>
      <c r="G15" s="7">
        <f>SUM(G10:G14)</f>
        <v>0</v>
      </c>
      <c r="H15" s="7">
        <f>SUM(H10:H14)</f>
        <v>0</v>
      </c>
    </row>
    <row r="16" spans="2:8" ht="15.75">
      <c r="B16" s="9"/>
      <c r="C16" s="73" t="s">
        <v>21</v>
      </c>
      <c r="D16" s="74"/>
      <c r="E16" s="74"/>
      <c r="F16" s="75"/>
      <c r="G16" s="92"/>
      <c r="H16" s="92"/>
    </row>
    <row r="17" spans="2:8" ht="15.75">
      <c r="B17" s="9"/>
      <c r="C17" s="73" t="s">
        <v>22</v>
      </c>
      <c r="D17" s="74"/>
      <c r="E17" s="74"/>
      <c r="F17" s="75"/>
      <c r="G17" s="92"/>
      <c r="H17" s="92"/>
    </row>
    <row r="18" spans="2:8" ht="15.75">
      <c r="B18" s="9"/>
      <c r="C18" s="73" t="s">
        <v>23</v>
      </c>
      <c r="D18" s="74"/>
      <c r="E18" s="74"/>
      <c r="F18" s="75"/>
      <c r="G18" s="92"/>
      <c r="H18" s="92"/>
    </row>
    <row r="19" spans="2:8" ht="15.75">
      <c r="B19" s="9"/>
      <c r="C19" s="73" t="s">
        <v>24</v>
      </c>
      <c r="D19" s="74"/>
      <c r="E19" s="74"/>
      <c r="F19" s="75"/>
      <c r="G19" s="92"/>
      <c r="H19" s="92"/>
    </row>
    <row r="20" spans="2:8" ht="15.75">
      <c r="B20" s="9"/>
      <c r="C20" s="73" t="s">
        <v>25</v>
      </c>
      <c r="D20" s="74"/>
      <c r="E20" s="74"/>
      <c r="F20" s="75"/>
      <c r="G20" s="85" t="s">
        <v>31</v>
      </c>
      <c r="H20" s="86"/>
    </row>
    <row r="21" spans="2:8" ht="15.75">
      <c r="B21" s="9"/>
      <c r="C21" s="73" t="s">
        <v>26</v>
      </c>
      <c r="D21" s="74"/>
      <c r="E21" s="74"/>
      <c r="F21" s="75"/>
      <c r="G21" s="85"/>
      <c r="H21" s="86"/>
    </row>
    <row r="22" spans="2:8" ht="15.75">
      <c r="B22" s="9"/>
      <c r="C22" s="73" t="s">
        <v>27</v>
      </c>
      <c r="D22" s="74"/>
      <c r="E22" s="74"/>
      <c r="F22" s="75"/>
      <c r="G22" s="85" t="s">
        <v>31</v>
      </c>
      <c r="H22" s="86"/>
    </row>
    <row r="23" spans="2:8" ht="15.75">
      <c r="B23" s="9"/>
      <c r="C23" s="73" t="s">
        <v>28</v>
      </c>
      <c r="D23" s="74"/>
      <c r="E23" s="74"/>
      <c r="F23" s="75"/>
      <c r="G23" s="85"/>
      <c r="H23" s="86"/>
    </row>
    <row r="24" spans="2:8" ht="15.75">
      <c r="B24" s="9"/>
      <c r="C24" s="73" t="s">
        <v>29</v>
      </c>
      <c r="D24" s="74"/>
      <c r="E24" s="74"/>
      <c r="F24" s="75"/>
      <c r="G24" s="85"/>
      <c r="H24" s="86"/>
    </row>
    <row r="25" spans="2:8" ht="15.75">
      <c r="B25" s="9"/>
      <c r="C25" s="73" t="s">
        <v>30</v>
      </c>
      <c r="D25" s="74"/>
      <c r="E25" s="74"/>
      <c r="F25" s="75"/>
      <c r="G25" s="85"/>
      <c r="H25" s="86"/>
    </row>
  </sheetData>
  <mergeCells count="28">
    <mergeCell ref="C25:F25"/>
    <mergeCell ref="G25:H25"/>
    <mergeCell ref="C22:F22"/>
    <mergeCell ref="G22:H22"/>
    <mergeCell ref="C23:F23"/>
    <mergeCell ref="G23:H23"/>
    <mergeCell ref="C24:F24"/>
    <mergeCell ref="G24:H24"/>
    <mergeCell ref="C21:F21"/>
    <mergeCell ref="G21:H21"/>
    <mergeCell ref="G7:H7"/>
    <mergeCell ref="G8:H8"/>
    <mergeCell ref="C15:F15"/>
    <mergeCell ref="C16:F16"/>
    <mergeCell ref="G16:H16"/>
    <mergeCell ref="C17:F17"/>
    <mergeCell ref="G17:H17"/>
    <mergeCell ref="C18:F18"/>
    <mergeCell ref="G18:H18"/>
    <mergeCell ref="C19:F19"/>
    <mergeCell ref="G19:H19"/>
    <mergeCell ref="C20:F20"/>
    <mergeCell ref="G20:H20"/>
    <mergeCell ref="C2:F2"/>
    <mergeCell ref="C3:F3"/>
    <mergeCell ref="C4:F4"/>
    <mergeCell ref="C6:F6"/>
    <mergeCell ref="C8:F8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D2389-E417-4CFA-8027-0C6B5BC84895}">
  <sheetPr>
    <pageSetUpPr fitToPage="1"/>
  </sheetPr>
  <dimension ref="A1:G58"/>
  <sheetViews>
    <sheetView showGridLines="0" topLeftCell="A23" workbookViewId="0">
      <selection activeCell="A49" sqref="A49:G58"/>
    </sheetView>
  </sheetViews>
  <sheetFormatPr defaultColWidth="9.140625" defaultRowHeight="12.75" customHeight="1"/>
  <cols>
    <col min="1" max="1" width="5.140625" style="58" customWidth="1"/>
    <col min="2" max="2" width="47.42578125" style="59" customWidth="1"/>
    <col min="3" max="3" width="11.28515625" style="60" customWidth="1"/>
    <col min="4" max="4" width="11.5703125" style="61" customWidth="1"/>
    <col min="5" max="5" width="21.5703125" style="42" customWidth="1"/>
    <col min="6" max="7" width="15.42578125" style="57" customWidth="1"/>
    <col min="8" max="16384" width="9.140625" style="57"/>
  </cols>
  <sheetData>
    <row r="1" spans="1:7" s="43" customFormat="1">
      <c r="A1" s="44"/>
      <c r="D1" s="42"/>
    </row>
    <row r="2" spans="1:7" s="43" customFormat="1" ht="15">
      <c r="A2" s="45"/>
      <c r="C2" s="46" t="s">
        <v>124</v>
      </c>
      <c r="D2" s="41"/>
      <c r="E2" s="47"/>
    </row>
    <row r="3" spans="1:7" s="43" customFormat="1" ht="42.75" customHeight="1">
      <c r="A3" s="45"/>
      <c r="B3" s="96" t="s">
        <v>207</v>
      </c>
      <c r="C3" s="96"/>
      <c r="D3" s="96"/>
      <c r="E3" s="96"/>
    </row>
    <row r="4" spans="1:7" s="43" customFormat="1">
      <c r="A4" s="45"/>
      <c r="B4" s="97" t="s">
        <v>208</v>
      </c>
      <c r="C4" s="97"/>
      <c r="D4" s="97"/>
      <c r="E4" s="97"/>
    </row>
    <row r="5" spans="1:7" s="43" customFormat="1">
      <c r="A5" s="45"/>
      <c r="B5" s="62"/>
      <c r="C5" s="62"/>
      <c r="D5" s="62"/>
      <c r="E5" s="62"/>
    </row>
    <row r="6" spans="1:7" s="43" customFormat="1" ht="29.25" customHeight="1">
      <c r="A6" s="45"/>
      <c r="B6" s="62"/>
      <c r="C6" s="62"/>
      <c r="D6" s="62"/>
      <c r="E6" s="62"/>
      <c r="F6" s="81" t="s">
        <v>32</v>
      </c>
      <c r="G6" s="81"/>
    </row>
    <row r="7" spans="1:7" s="43" customFormat="1" ht="29.25" customHeight="1">
      <c r="A7" s="45"/>
      <c r="B7" s="48"/>
      <c r="C7" s="49"/>
      <c r="D7" s="41"/>
      <c r="E7" s="47"/>
      <c r="F7" s="81" t="s">
        <v>33</v>
      </c>
      <c r="G7" s="81"/>
    </row>
    <row r="8" spans="1:7" s="43" customFormat="1" ht="33.75" customHeight="1">
      <c r="A8" s="50" t="s">
        <v>4</v>
      </c>
      <c r="B8" s="51" t="s">
        <v>5</v>
      </c>
      <c r="C8" s="52" t="s">
        <v>6</v>
      </c>
      <c r="D8" s="52" t="s">
        <v>7</v>
      </c>
      <c r="E8" s="53" t="s">
        <v>8</v>
      </c>
      <c r="F8" s="9" t="s">
        <v>18</v>
      </c>
      <c r="G8" s="9" t="s">
        <v>19</v>
      </c>
    </row>
    <row r="9" spans="1:7" s="43" customFormat="1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</row>
    <row r="10" spans="1:7" s="43" customFormat="1" ht="12.75" customHeight="1">
      <c r="A10" s="98" t="s">
        <v>125</v>
      </c>
      <c r="B10" s="98"/>
      <c r="C10" s="98"/>
      <c r="D10" s="98"/>
      <c r="E10" s="98"/>
      <c r="F10" s="98"/>
      <c r="G10" s="98"/>
    </row>
    <row r="11" spans="1:7" s="43" customFormat="1" ht="25.5">
      <c r="A11" s="63" t="s">
        <v>126</v>
      </c>
      <c r="B11" s="64" t="s">
        <v>127</v>
      </c>
      <c r="C11" s="65" t="s">
        <v>128</v>
      </c>
      <c r="D11" s="66" t="s">
        <v>129</v>
      </c>
      <c r="E11" s="67"/>
      <c r="F11" s="68"/>
      <c r="G11" s="68"/>
    </row>
    <row r="12" spans="1:7" s="43" customFormat="1" ht="25.5">
      <c r="A12" s="63" t="s">
        <v>130</v>
      </c>
      <c r="B12" s="64" t="s">
        <v>131</v>
      </c>
      <c r="C12" s="65" t="s">
        <v>56</v>
      </c>
      <c r="D12" s="66" t="s">
        <v>132</v>
      </c>
      <c r="E12" s="67"/>
      <c r="F12" s="68"/>
      <c r="G12" s="68"/>
    </row>
    <row r="13" spans="1:7" s="43" customFormat="1" ht="38.25">
      <c r="A13" s="63" t="s">
        <v>133</v>
      </c>
      <c r="B13" s="64" t="s">
        <v>134</v>
      </c>
      <c r="C13" s="65" t="s">
        <v>128</v>
      </c>
      <c r="D13" s="66" t="s">
        <v>135</v>
      </c>
      <c r="E13" s="67"/>
      <c r="F13" s="68"/>
      <c r="G13" s="68"/>
    </row>
    <row r="14" spans="1:7" s="43" customFormat="1" ht="25.5">
      <c r="A14" s="63" t="s">
        <v>136</v>
      </c>
      <c r="B14" s="64" t="s">
        <v>137</v>
      </c>
      <c r="C14" s="65" t="s">
        <v>128</v>
      </c>
      <c r="D14" s="66" t="s">
        <v>138</v>
      </c>
      <c r="E14" s="67"/>
      <c r="F14" s="68"/>
      <c r="G14" s="68"/>
    </row>
    <row r="15" spans="1:7" s="43" customFormat="1" ht="38.25">
      <c r="A15" s="63" t="s">
        <v>139</v>
      </c>
      <c r="B15" s="64" t="s">
        <v>140</v>
      </c>
      <c r="C15" s="65" t="s">
        <v>56</v>
      </c>
      <c r="D15" s="66" t="s">
        <v>141</v>
      </c>
      <c r="E15" s="67"/>
      <c r="F15" s="68"/>
      <c r="G15" s="68"/>
    </row>
    <row r="16" spans="1:7" s="43" customFormat="1" ht="25.5">
      <c r="A16" s="63" t="s">
        <v>142</v>
      </c>
      <c r="B16" s="64" t="s">
        <v>143</v>
      </c>
      <c r="C16" s="65" t="s">
        <v>56</v>
      </c>
      <c r="D16" s="66" t="s">
        <v>144</v>
      </c>
      <c r="E16" s="67"/>
      <c r="F16" s="68"/>
      <c r="G16" s="68"/>
    </row>
    <row r="17" spans="1:7" s="43" customFormat="1" ht="25.5">
      <c r="A17" s="63" t="s">
        <v>145</v>
      </c>
      <c r="B17" s="64" t="s">
        <v>146</v>
      </c>
      <c r="C17" s="65" t="s">
        <v>147</v>
      </c>
      <c r="D17" s="66" t="s">
        <v>148</v>
      </c>
      <c r="E17" s="67"/>
      <c r="F17" s="68"/>
      <c r="G17" s="68"/>
    </row>
    <row r="18" spans="1:7" s="43" customFormat="1">
      <c r="A18" s="63" t="s">
        <v>149</v>
      </c>
      <c r="B18" s="64" t="s">
        <v>150</v>
      </c>
      <c r="C18" s="65" t="s">
        <v>56</v>
      </c>
      <c r="D18" s="66" t="s">
        <v>151</v>
      </c>
      <c r="E18" s="67"/>
      <c r="F18" s="68"/>
      <c r="G18" s="68"/>
    </row>
    <row r="19" spans="1:7" s="43" customFormat="1" ht="25.5">
      <c r="A19" s="63" t="s">
        <v>152</v>
      </c>
      <c r="B19" s="64" t="s">
        <v>153</v>
      </c>
      <c r="C19" s="65" t="s">
        <v>147</v>
      </c>
      <c r="D19" s="66" t="s">
        <v>154</v>
      </c>
      <c r="E19" s="67"/>
      <c r="F19" s="68"/>
      <c r="G19" s="68"/>
    </row>
    <row r="20" spans="1:7" s="43" customFormat="1">
      <c r="A20" s="63" t="s">
        <v>155</v>
      </c>
      <c r="B20" s="64" t="s">
        <v>156</v>
      </c>
      <c r="C20" s="65" t="s">
        <v>10</v>
      </c>
      <c r="D20" s="66" t="s">
        <v>157</v>
      </c>
      <c r="E20" s="67"/>
      <c r="F20" s="68"/>
      <c r="G20" s="68"/>
    </row>
    <row r="21" spans="1:7" s="43" customFormat="1" ht="25.5">
      <c r="A21" s="63" t="s">
        <v>158</v>
      </c>
      <c r="B21" s="64" t="s">
        <v>159</v>
      </c>
      <c r="C21" s="65" t="s">
        <v>13</v>
      </c>
      <c r="D21" s="66" t="s">
        <v>160</v>
      </c>
      <c r="E21" s="67"/>
      <c r="F21" s="68"/>
      <c r="G21" s="68"/>
    </row>
    <row r="22" spans="1:7" s="43" customFormat="1" ht="25.5">
      <c r="A22" s="63" t="s">
        <v>161</v>
      </c>
      <c r="B22" s="64" t="s">
        <v>162</v>
      </c>
      <c r="C22" s="65" t="s">
        <v>147</v>
      </c>
      <c r="D22" s="66" t="s">
        <v>163</v>
      </c>
      <c r="E22" s="67"/>
      <c r="F22" s="68"/>
      <c r="G22" s="68"/>
    </row>
    <row r="23" spans="1:7" s="43" customFormat="1" ht="25.5">
      <c r="A23" s="63" t="s">
        <v>164</v>
      </c>
      <c r="B23" s="64" t="s">
        <v>165</v>
      </c>
      <c r="C23" s="65" t="s">
        <v>13</v>
      </c>
      <c r="D23" s="66" t="s">
        <v>149</v>
      </c>
      <c r="E23" s="67"/>
      <c r="F23" s="68"/>
      <c r="G23" s="68"/>
    </row>
    <row r="24" spans="1:7" s="43" customFormat="1" ht="25.5">
      <c r="A24" s="63" t="s">
        <v>166</v>
      </c>
      <c r="B24" s="64" t="s">
        <v>167</v>
      </c>
      <c r="C24" s="65" t="s">
        <v>13</v>
      </c>
      <c r="D24" s="66">
        <f>8</f>
        <v>8</v>
      </c>
      <c r="E24" s="67"/>
      <c r="F24" s="68"/>
      <c r="G24" s="68"/>
    </row>
    <row r="25" spans="1:7" s="43" customFormat="1" ht="25.5">
      <c r="A25" s="63" t="s">
        <v>168</v>
      </c>
      <c r="B25" s="64" t="s">
        <v>169</v>
      </c>
      <c r="C25" s="65" t="s">
        <v>99</v>
      </c>
      <c r="D25" s="66" t="s">
        <v>170</v>
      </c>
      <c r="E25" s="67"/>
      <c r="F25" s="68"/>
      <c r="G25" s="68"/>
    </row>
    <row r="26" spans="1:7" s="43" customFormat="1" ht="25.5">
      <c r="A26" s="63" t="s">
        <v>171</v>
      </c>
      <c r="B26" s="64" t="s">
        <v>172</v>
      </c>
      <c r="C26" s="65" t="s">
        <v>99</v>
      </c>
      <c r="D26" s="69" t="s">
        <v>170</v>
      </c>
      <c r="E26" s="67"/>
      <c r="F26" s="68"/>
      <c r="G26" s="68"/>
    </row>
    <row r="27" spans="1:7" s="43" customFormat="1" ht="25.5">
      <c r="A27" s="63" t="s">
        <v>173</v>
      </c>
      <c r="B27" s="64" t="s">
        <v>174</v>
      </c>
      <c r="C27" s="65" t="s">
        <v>147</v>
      </c>
      <c r="D27" s="66" t="s">
        <v>154</v>
      </c>
      <c r="E27" s="67"/>
      <c r="F27" s="68"/>
      <c r="G27" s="68"/>
    </row>
    <row r="28" spans="1:7" s="43" customFormat="1" ht="38.25">
      <c r="A28" s="63" t="s">
        <v>175</v>
      </c>
      <c r="B28" s="64" t="s">
        <v>176</v>
      </c>
      <c r="C28" s="65" t="s">
        <v>147</v>
      </c>
      <c r="D28" s="66" t="s">
        <v>177</v>
      </c>
      <c r="E28" s="67"/>
      <c r="F28" s="68"/>
      <c r="G28" s="68"/>
    </row>
    <row r="29" spans="1:7" s="43" customFormat="1" ht="12.75" customHeight="1">
      <c r="A29" s="63">
        <v>19</v>
      </c>
      <c r="B29" s="56" t="s">
        <v>178</v>
      </c>
      <c r="C29" s="70"/>
      <c r="D29" s="70"/>
      <c r="E29" s="70"/>
      <c r="F29" s="68"/>
      <c r="G29" s="68"/>
    </row>
    <row r="30" spans="1:7" s="43" customFormat="1" ht="12.75" customHeight="1">
      <c r="A30" s="63"/>
      <c r="B30" s="99" t="s">
        <v>210</v>
      </c>
      <c r="C30" s="100"/>
      <c r="D30" s="100"/>
      <c r="E30" s="101"/>
      <c r="F30" s="68">
        <f>SUM(F11:F29)</f>
        <v>0</v>
      </c>
      <c r="G30" s="68">
        <f>SUM(G11:G29)</f>
        <v>0</v>
      </c>
    </row>
    <row r="31" spans="1:7" ht="12.75" customHeight="1">
      <c r="A31" s="98" t="s">
        <v>179</v>
      </c>
      <c r="B31" s="98"/>
      <c r="C31" s="98"/>
      <c r="D31" s="98"/>
      <c r="E31" s="98"/>
      <c r="F31" s="98"/>
      <c r="G31" s="98"/>
    </row>
    <row r="32" spans="1:7" ht="12.75" customHeight="1">
      <c r="A32" s="63" t="s">
        <v>126</v>
      </c>
      <c r="B32" s="64" t="s">
        <v>180</v>
      </c>
      <c r="C32" s="65" t="s">
        <v>56</v>
      </c>
      <c r="D32" s="66" t="s">
        <v>181</v>
      </c>
      <c r="E32" s="67"/>
      <c r="F32" s="71"/>
      <c r="G32" s="71"/>
    </row>
    <row r="33" spans="1:7" ht="12.75" customHeight="1">
      <c r="A33" s="63" t="s">
        <v>130</v>
      </c>
      <c r="B33" s="64" t="s">
        <v>182</v>
      </c>
      <c r="C33" s="65" t="s">
        <v>56</v>
      </c>
      <c r="D33" s="66" t="s">
        <v>183</v>
      </c>
      <c r="E33" s="67"/>
      <c r="F33" s="71"/>
      <c r="G33" s="71"/>
    </row>
    <row r="34" spans="1:7" ht="12.75" customHeight="1">
      <c r="A34" s="63" t="s">
        <v>133</v>
      </c>
      <c r="B34" s="64" t="s">
        <v>184</v>
      </c>
      <c r="C34" s="65" t="s">
        <v>13</v>
      </c>
      <c r="D34" s="69" t="s">
        <v>185</v>
      </c>
      <c r="E34" s="67"/>
      <c r="F34" s="71"/>
      <c r="G34" s="71"/>
    </row>
    <row r="35" spans="1:7" ht="12.75" customHeight="1">
      <c r="A35" s="63" t="s">
        <v>136</v>
      </c>
      <c r="B35" s="64" t="s">
        <v>186</v>
      </c>
      <c r="C35" s="65" t="s">
        <v>147</v>
      </c>
      <c r="D35" s="66" t="s">
        <v>187</v>
      </c>
      <c r="E35" s="67"/>
      <c r="F35" s="71"/>
      <c r="G35" s="71"/>
    </row>
    <row r="36" spans="1:7" ht="12.75" customHeight="1">
      <c r="A36" s="63" t="s">
        <v>139</v>
      </c>
      <c r="B36" s="64" t="s">
        <v>188</v>
      </c>
      <c r="C36" s="65" t="s">
        <v>147</v>
      </c>
      <c r="D36" s="66" t="s">
        <v>187</v>
      </c>
      <c r="E36" s="67"/>
      <c r="F36" s="71"/>
      <c r="G36" s="71"/>
    </row>
    <row r="37" spans="1:7" ht="12.75" customHeight="1">
      <c r="A37" s="63" t="s">
        <v>142</v>
      </c>
      <c r="B37" s="64" t="s">
        <v>189</v>
      </c>
      <c r="C37" s="65" t="s">
        <v>50</v>
      </c>
      <c r="D37" s="69" t="s">
        <v>190</v>
      </c>
      <c r="E37" s="67"/>
      <c r="F37" s="71"/>
      <c r="G37" s="71"/>
    </row>
    <row r="38" spans="1:7" ht="12.75" customHeight="1">
      <c r="A38" s="63" t="s">
        <v>145</v>
      </c>
      <c r="B38" s="64" t="s">
        <v>191</v>
      </c>
      <c r="C38" s="65" t="s">
        <v>10</v>
      </c>
      <c r="D38" s="69" t="s">
        <v>192</v>
      </c>
      <c r="E38" s="67"/>
      <c r="F38" s="71"/>
      <c r="G38" s="71"/>
    </row>
    <row r="39" spans="1:7" ht="12.75" customHeight="1">
      <c r="A39" s="63" t="s">
        <v>149</v>
      </c>
      <c r="B39" s="64" t="s">
        <v>193</v>
      </c>
      <c r="C39" s="65" t="s">
        <v>56</v>
      </c>
      <c r="D39" s="69" t="s">
        <v>194</v>
      </c>
      <c r="E39" s="67"/>
      <c r="F39" s="71"/>
      <c r="G39" s="71"/>
    </row>
    <row r="40" spans="1:7" ht="12.75" customHeight="1">
      <c r="A40" s="63" t="s">
        <v>152</v>
      </c>
      <c r="B40" s="64" t="s">
        <v>195</v>
      </c>
      <c r="C40" s="65" t="s">
        <v>128</v>
      </c>
      <c r="D40" s="69" t="s">
        <v>196</v>
      </c>
      <c r="E40" s="67"/>
      <c r="F40" s="71"/>
      <c r="G40" s="71"/>
    </row>
    <row r="41" spans="1:7" ht="12.75" customHeight="1">
      <c r="A41" s="63" t="s">
        <v>155</v>
      </c>
      <c r="B41" s="64" t="s">
        <v>197</v>
      </c>
      <c r="C41" s="65" t="s">
        <v>99</v>
      </c>
      <c r="D41" s="66" t="s">
        <v>133</v>
      </c>
      <c r="E41" s="67"/>
      <c r="F41" s="71"/>
      <c r="G41" s="71"/>
    </row>
    <row r="42" spans="1:7" ht="12.75" customHeight="1">
      <c r="A42" s="63" t="s">
        <v>158</v>
      </c>
      <c r="B42" s="64" t="s">
        <v>198</v>
      </c>
      <c r="C42" s="65" t="s">
        <v>59</v>
      </c>
      <c r="D42" s="69" t="s">
        <v>199</v>
      </c>
      <c r="E42" s="67"/>
      <c r="F42" s="71"/>
      <c r="G42" s="71"/>
    </row>
    <row r="43" spans="1:7" ht="12.75" customHeight="1">
      <c r="A43" s="63" t="s">
        <v>161</v>
      </c>
      <c r="B43" s="64" t="s">
        <v>200</v>
      </c>
      <c r="C43" s="65" t="s">
        <v>59</v>
      </c>
      <c r="D43" s="69" t="s">
        <v>199</v>
      </c>
      <c r="E43" s="67"/>
      <c r="F43" s="71"/>
      <c r="G43" s="71"/>
    </row>
    <row r="44" spans="1:7" ht="12.75" customHeight="1">
      <c r="A44" s="63" t="s">
        <v>164</v>
      </c>
      <c r="B44" s="64" t="s">
        <v>201</v>
      </c>
      <c r="C44" s="65" t="s">
        <v>147</v>
      </c>
      <c r="D44" s="69" t="s">
        <v>202</v>
      </c>
      <c r="E44" s="67"/>
      <c r="F44" s="71"/>
      <c r="G44" s="71"/>
    </row>
    <row r="45" spans="1:7" ht="12.75" customHeight="1">
      <c r="A45" s="63" t="s">
        <v>166</v>
      </c>
      <c r="B45" s="64" t="s">
        <v>203</v>
      </c>
      <c r="C45" s="65" t="s">
        <v>13</v>
      </c>
      <c r="D45" s="66" t="s">
        <v>133</v>
      </c>
      <c r="E45" s="67"/>
      <c r="F45" s="71"/>
      <c r="G45" s="71"/>
    </row>
    <row r="46" spans="1:7" ht="12.75" customHeight="1">
      <c r="A46" s="63" t="s">
        <v>168</v>
      </c>
      <c r="B46" s="64" t="s">
        <v>204</v>
      </c>
      <c r="C46" s="65" t="s">
        <v>128</v>
      </c>
      <c r="D46" s="69" t="s">
        <v>205</v>
      </c>
      <c r="E46" s="67"/>
      <c r="F46" s="71"/>
      <c r="G46" s="71"/>
    </row>
    <row r="47" spans="1:7" ht="12.75" customHeight="1">
      <c r="A47" s="63" t="s">
        <v>171</v>
      </c>
      <c r="B47" s="64" t="s">
        <v>206</v>
      </c>
      <c r="C47" s="65" t="s">
        <v>13</v>
      </c>
      <c r="D47" s="66" t="s">
        <v>136</v>
      </c>
      <c r="E47" s="67"/>
      <c r="F47" s="71"/>
      <c r="G47" s="71"/>
    </row>
    <row r="48" spans="1:7" ht="12.75" customHeight="1">
      <c r="A48" s="63"/>
      <c r="B48" s="99" t="s">
        <v>211</v>
      </c>
      <c r="C48" s="100"/>
      <c r="D48" s="100"/>
      <c r="E48" s="101"/>
      <c r="F48" s="71">
        <f>SUM(F32:F47)</f>
        <v>0</v>
      </c>
      <c r="G48" s="71">
        <f>SUM(G32:G47)</f>
        <v>0</v>
      </c>
    </row>
    <row r="49" spans="1:7" ht="12.75" customHeight="1">
      <c r="A49" s="63"/>
      <c r="B49" s="73" t="s">
        <v>21</v>
      </c>
      <c r="C49" s="74"/>
      <c r="D49" s="74"/>
      <c r="E49" s="75"/>
      <c r="F49" s="92"/>
      <c r="G49" s="92"/>
    </row>
    <row r="50" spans="1:7" ht="12.75" customHeight="1">
      <c r="A50" s="63"/>
      <c r="B50" s="73" t="s">
        <v>22</v>
      </c>
      <c r="C50" s="74"/>
      <c r="D50" s="74"/>
      <c r="E50" s="75"/>
      <c r="F50" s="92"/>
      <c r="G50" s="92"/>
    </row>
    <row r="51" spans="1:7" ht="12.75" customHeight="1">
      <c r="A51" s="63"/>
      <c r="B51" s="73" t="s">
        <v>23</v>
      </c>
      <c r="C51" s="74"/>
      <c r="D51" s="74"/>
      <c r="E51" s="75"/>
      <c r="F51" s="92"/>
      <c r="G51" s="92"/>
    </row>
    <row r="52" spans="1:7" ht="12.75" customHeight="1">
      <c r="A52" s="63"/>
      <c r="B52" s="73" t="s">
        <v>24</v>
      </c>
      <c r="C52" s="74"/>
      <c r="D52" s="74"/>
      <c r="E52" s="75"/>
      <c r="F52" s="92"/>
      <c r="G52" s="92"/>
    </row>
    <row r="53" spans="1:7" ht="12.75" customHeight="1">
      <c r="A53" s="63"/>
      <c r="B53" s="73" t="s">
        <v>25</v>
      </c>
      <c r="C53" s="74"/>
      <c r="D53" s="74"/>
      <c r="E53" s="75"/>
      <c r="F53" s="85" t="s">
        <v>31</v>
      </c>
      <c r="G53" s="86"/>
    </row>
    <row r="54" spans="1:7" ht="12.75" customHeight="1">
      <c r="A54" s="63"/>
      <c r="B54" s="73" t="s">
        <v>26</v>
      </c>
      <c r="C54" s="74"/>
      <c r="D54" s="74"/>
      <c r="E54" s="75"/>
      <c r="F54" s="85"/>
      <c r="G54" s="86"/>
    </row>
    <row r="55" spans="1:7" ht="12.75" customHeight="1">
      <c r="A55" s="63"/>
      <c r="B55" s="73" t="s">
        <v>27</v>
      </c>
      <c r="C55" s="74"/>
      <c r="D55" s="74"/>
      <c r="E55" s="75"/>
      <c r="F55" s="85" t="s">
        <v>31</v>
      </c>
      <c r="G55" s="86"/>
    </row>
    <row r="56" spans="1:7" ht="12.75" customHeight="1">
      <c r="A56" s="63"/>
      <c r="B56" s="73" t="s">
        <v>28</v>
      </c>
      <c r="C56" s="74"/>
      <c r="D56" s="74"/>
      <c r="E56" s="75"/>
      <c r="F56" s="85"/>
      <c r="G56" s="86"/>
    </row>
    <row r="57" spans="1:7" ht="12.75" customHeight="1">
      <c r="A57" s="63"/>
      <c r="B57" s="73" t="s">
        <v>29</v>
      </c>
      <c r="C57" s="74"/>
      <c r="D57" s="74"/>
      <c r="E57" s="75"/>
      <c r="F57" s="85"/>
      <c r="G57" s="86"/>
    </row>
    <row r="58" spans="1:7" ht="12.75" customHeight="1">
      <c r="A58" s="63"/>
      <c r="B58" s="73" t="s">
        <v>30</v>
      </c>
      <c r="C58" s="74"/>
      <c r="D58" s="74"/>
      <c r="E58" s="75"/>
      <c r="F58" s="85"/>
      <c r="G58" s="86"/>
    </row>
  </sheetData>
  <mergeCells count="28">
    <mergeCell ref="B58:E58"/>
    <mergeCell ref="F58:G58"/>
    <mergeCell ref="B55:E55"/>
    <mergeCell ref="F55:G55"/>
    <mergeCell ref="B56:E56"/>
    <mergeCell ref="F56:G56"/>
    <mergeCell ref="B57:E57"/>
    <mergeCell ref="F57:G57"/>
    <mergeCell ref="B52:E52"/>
    <mergeCell ref="F52:G52"/>
    <mergeCell ref="B53:E53"/>
    <mergeCell ref="F53:G53"/>
    <mergeCell ref="B54:E54"/>
    <mergeCell ref="F54:G54"/>
    <mergeCell ref="B51:E51"/>
    <mergeCell ref="F51:G51"/>
    <mergeCell ref="B3:E3"/>
    <mergeCell ref="B4:E4"/>
    <mergeCell ref="F6:G6"/>
    <mergeCell ref="F7:G7"/>
    <mergeCell ref="A10:G10"/>
    <mergeCell ref="A31:G31"/>
    <mergeCell ref="B30:E30"/>
    <mergeCell ref="B48:E48"/>
    <mergeCell ref="B49:E49"/>
    <mergeCell ref="F49:G49"/>
    <mergeCell ref="B50:E50"/>
    <mergeCell ref="F50:G50"/>
  </mergeCells>
  <pageMargins left="0.40000000596046398" right="0.31000000238418601" top="0.44999998807907099" bottom="0.479999989271164" header="0.239999994635582" footer="0.28000000119209301"/>
  <pageSetup paperSize="9" orientation="portrait"/>
  <headerFooter alignWithMargins="0">
    <oddHeader>&amp;LЦентр ГРАНД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DC3F3-31C6-49BB-B898-9CA3D767F8FB}">
  <dimension ref="B2:H26"/>
  <sheetViews>
    <sheetView workbookViewId="0">
      <selection activeCell="H13" sqref="H13"/>
    </sheetView>
  </sheetViews>
  <sheetFormatPr defaultRowHeight="12.75"/>
  <cols>
    <col min="1" max="1" width="4" customWidth="1"/>
    <col min="2" max="2" width="3.42578125" customWidth="1"/>
    <col min="3" max="3" width="37.28515625" customWidth="1"/>
    <col min="4" max="4" width="8.28515625" customWidth="1"/>
    <col min="5" max="5" width="7.7109375" customWidth="1"/>
    <col min="6" max="6" width="27.42578125" customWidth="1"/>
    <col min="7" max="8" width="16.28515625" customWidth="1"/>
    <col min="9" max="9" width="11.85546875" customWidth="1"/>
  </cols>
  <sheetData>
    <row r="2" spans="2:8">
      <c r="C2" s="76" t="s">
        <v>0</v>
      </c>
      <c r="D2" s="76"/>
      <c r="E2" s="76"/>
      <c r="F2" s="76"/>
    </row>
    <row r="3" spans="2:8" ht="15.75">
      <c r="B3" s="2"/>
      <c r="C3" s="77" t="s">
        <v>1</v>
      </c>
      <c r="D3" s="77"/>
      <c r="E3" s="77"/>
      <c r="F3" s="77"/>
    </row>
    <row r="4" spans="2:8" ht="15.75">
      <c r="B4" s="2"/>
      <c r="C4" s="78" t="s">
        <v>2</v>
      </c>
      <c r="D4" s="78"/>
      <c r="E4" s="78"/>
      <c r="F4" s="78"/>
    </row>
    <row r="5" spans="2:8" ht="15.75">
      <c r="B5" s="2"/>
      <c r="C5" s="2"/>
      <c r="D5" s="2"/>
      <c r="E5" s="2"/>
      <c r="F5" s="2"/>
    </row>
    <row r="6" spans="2:8" ht="15.75">
      <c r="B6" s="2"/>
      <c r="C6" s="79" t="s">
        <v>212</v>
      </c>
      <c r="D6" s="79"/>
      <c r="E6" s="79"/>
      <c r="F6" s="79"/>
    </row>
    <row r="7" spans="2:8" ht="26.25" customHeight="1">
      <c r="B7" s="2"/>
      <c r="C7" s="3"/>
      <c r="D7" s="3"/>
      <c r="E7" s="3"/>
      <c r="F7" s="3"/>
      <c r="G7" s="81" t="s">
        <v>32</v>
      </c>
      <c r="H7" s="81"/>
    </row>
    <row r="8" spans="2:8" ht="26.25" customHeight="1">
      <c r="B8" s="2"/>
      <c r="C8" s="80"/>
      <c r="D8" s="80"/>
      <c r="E8" s="80"/>
      <c r="F8" s="80"/>
      <c r="G8" s="81" t="s">
        <v>33</v>
      </c>
      <c r="H8" s="81"/>
    </row>
    <row r="9" spans="2:8" ht="63">
      <c r="B9" s="4" t="s">
        <v>4</v>
      </c>
      <c r="C9" s="5" t="s">
        <v>5</v>
      </c>
      <c r="D9" s="5" t="s">
        <v>6</v>
      </c>
      <c r="E9" s="5" t="s">
        <v>7</v>
      </c>
      <c r="F9" s="6" t="s">
        <v>8</v>
      </c>
      <c r="G9" s="9" t="s">
        <v>18</v>
      </c>
      <c r="H9" s="9" t="s">
        <v>19</v>
      </c>
    </row>
    <row r="10" spans="2:8" ht="63">
      <c r="B10" s="9"/>
      <c r="C10" s="9" t="s">
        <v>213</v>
      </c>
      <c r="D10" s="9" t="s">
        <v>10</v>
      </c>
      <c r="E10" s="9">
        <v>145</v>
      </c>
      <c r="F10" s="9" t="s">
        <v>214</v>
      </c>
      <c r="G10" s="22"/>
      <c r="H10" s="7"/>
    </row>
    <row r="11" spans="2:8" ht="31.5">
      <c r="B11" s="9"/>
      <c r="C11" s="9" t="s">
        <v>215</v>
      </c>
      <c r="D11" s="9" t="s">
        <v>10</v>
      </c>
      <c r="E11" s="9">
        <v>145</v>
      </c>
      <c r="F11" s="9" t="s">
        <v>216</v>
      </c>
      <c r="G11" s="7"/>
      <c r="H11" s="7"/>
    </row>
    <row r="12" spans="2:8" ht="15.75">
      <c r="B12" s="9"/>
      <c r="C12" s="9" t="s">
        <v>217</v>
      </c>
      <c r="D12" s="9" t="s">
        <v>10</v>
      </c>
      <c r="E12" s="9">
        <v>145</v>
      </c>
      <c r="F12" s="9" t="s">
        <v>218</v>
      </c>
      <c r="G12" s="7"/>
      <c r="H12" s="7"/>
    </row>
    <row r="13" spans="2:8" ht="47.25">
      <c r="B13" s="9"/>
      <c r="C13" s="9" t="s">
        <v>219</v>
      </c>
      <c r="D13" s="9" t="s">
        <v>10</v>
      </c>
      <c r="E13" s="9">
        <v>145</v>
      </c>
      <c r="F13" s="9" t="s">
        <v>220</v>
      </c>
      <c r="G13" s="7"/>
      <c r="H13" s="7"/>
    </row>
    <row r="14" spans="2:8" ht="15.75">
      <c r="B14" s="9"/>
      <c r="C14" s="9" t="s">
        <v>221</v>
      </c>
      <c r="D14" s="9" t="s">
        <v>56</v>
      </c>
      <c r="E14" s="9">
        <f>150*0.2</f>
        <v>30</v>
      </c>
      <c r="F14" s="9"/>
      <c r="G14" s="7"/>
      <c r="H14" s="7"/>
    </row>
    <row r="15" spans="2:8" ht="15.75">
      <c r="B15" s="9"/>
      <c r="C15" s="9" t="s">
        <v>222</v>
      </c>
      <c r="D15" s="9" t="s">
        <v>10</v>
      </c>
      <c r="E15" s="9">
        <v>160</v>
      </c>
      <c r="F15" s="9"/>
      <c r="G15" s="7"/>
      <c r="H15" s="7"/>
    </row>
    <row r="16" spans="2:8" ht="15.75">
      <c r="B16" s="9"/>
      <c r="C16" s="82" t="s">
        <v>20</v>
      </c>
      <c r="D16" s="83"/>
      <c r="E16" s="83"/>
      <c r="F16" s="84"/>
      <c r="G16" s="7">
        <f>SUM(G10:G15)</f>
        <v>0</v>
      </c>
      <c r="H16" s="7">
        <f>SUM(H10:H15)</f>
        <v>0</v>
      </c>
    </row>
    <row r="17" spans="2:8" ht="15.75">
      <c r="B17" s="63"/>
      <c r="C17" s="73" t="s">
        <v>21</v>
      </c>
      <c r="D17" s="74"/>
      <c r="E17" s="74"/>
      <c r="F17" s="75"/>
      <c r="G17" s="92"/>
      <c r="H17" s="92"/>
    </row>
    <row r="18" spans="2:8" ht="15.75">
      <c r="B18" s="63"/>
      <c r="C18" s="73" t="s">
        <v>22</v>
      </c>
      <c r="D18" s="74"/>
      <c r="E18" s="74"/>
      <c r="F18" s="75"/>
      <c r="G18" s="92"/>
      <c r="H18" s="92"/>
    </row>
    <row r="19" spans="2:8" ht="15.75">
      <c r="B19" s="63"/>
      <c r="C19" s="73" t="s">
        <v>23</v>
      </c>
      <c r="D19" s="74"/>
      <c r="E19" s="74"/>
      <c r="F19" s="75"/>
      <c r="G19" s="92"/>
      <c r="H19" s="92"/>
    </row>
    <row r="20" spans="2:8" ht="15.75">
      <c r="B20" s="63"/>
      <c r="C20" s="73" t="s">
        <v>24</v>
      </c>
      <c r="D20" s="74"/>
      <c r="E20" s="74"/>
      <c r="F20" s="75"/>
      <c r="G20" s="92"/>
      <c r="H20" s="92"/>
    </row>
    <row r="21" spans="2:8" ht="15.75">
      <c r="B21" s="63"/>
      <c r="C21" s="73" t="s">
        <v>25</v>
      </c>
      <c r="D21" s="74"/>
      <c r="E21" s="74"/>
      <c r="F21" s="75"/>
      <c r="G21" s="85" t="s">
        <v>31</v>
      </c>
      <c r="H21" s="86"/>
    </row>
    <row r="22" spans="2:8" ht="15.75">
      <c r="B22" s="63"/>
      <c r="C22" s="73" t="s">
        <v>26</v>
      </c>
      <c r="D22" s="74"/>
      <c r="E22" s="74"/>
      <c r="F22" s="75"/>
      <c r="G22" s="85"/>
      <c r="H22" s="86"/>
    </row>
    <row r="23" spans="2:8" ht="15.75">
      <c r="B23" s="63"/>
      <c r="C23" s="73" t="s">
        <v>27</v>
      </c>
      <c r="D23" s="74"/>
      <c r="E23" s="74"/>
      <c r="F23" s="75"/>
      <c r="G23" s="85" t="s">
        <v>31</v>
      </c>
      <c r="H23" s="86"/>
    </row>
    <row r="24" spans="2:8" ht="15.75">
      <c r="B24" s="63"/>
      <c r="C24" s="73" t="s">
        <v>28</v>
      </c>
      <c r="D24" s="74"/>
      <c r="E24" s="74"/>
      <c r="F24" s="75"/>
      <c r="G24" s="85"/>
      <c r="H24" s="86"/>
    </row>
    <row r="25" spans="2:8" ht="15.75">
      <c r="B25" s="63"/>
      <c r="C25" s="73" t="s">
        <v>29</v>
      </c>
      <c r="D25" s="74"/>
      <c r="E25" s="74"/>
      <c r="F25" s="75"/>
      <c r="G25" s="85"/>
      <c r="H25" s="86"/>
    </row>
    <row r="26" spans="2:8" ht="15.75">
      <c r="B26" s="63"/>
      <c r="C26" s="73" t="s">
        <v>30</v>
      </c>
      <c r="D26" s="74"/>
      <c r="E26" s="74"/>
      <c r="F26" s="75"/>
      <c r="G26" s="85"/>
      <c r="H26" s="86"/>
    </row>
  </sheetData>
  <mergeCells count="28">
    <mergeCell ref="C25:F25"/>
    <mergeCell ref="G25:H25"/>
    <mergeCell ref="C26:F26"/>
    <mergeCell ref="G26:H26"/>
    <mergeCell ref="C22:F22"/>
    <mergeCell ref="G22:H22"/>
    <mergeCell ref="C23:F23"/>
    <mergeCell ref="G23:H23"/>
    <mergeCell ref="C24:F24"/>
    <mergeCell ref="G24:H24"/>
    <mergeCell ref="C19:F19"/>
    <mergeCell ref="G19:H19"/>
    <mergeCell ref="C20:F20"/>
    <mergeCell ref="G20:H20"/>
    <mergeCell ref="C21:F21"/>
    <mergeCell ref="G21:H21"/>
    <mergeCell ref="C18:F18"/>
    <mergeCell ref="G18:H18"/>
    <mergeCell ref="C2:F2"/>
    <mergeCell ref="C3:F3"/>
    <mergeCell ref="C4:F4"/>
    <mergeCell ref="C6:F6"/>
    <mergeCell ref="C8:F8"/>
    <mergeCell ref="C16:F16"/>
    <mergeCell ref="G7:H7"/>
    <mergeCell ref="G8:H8"/>
    <mergeCell ref="C17:F17"/>
    <mergeCell ref="G17:H17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A83791-C2EC-4287-B4D4-07362AF9065C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7ADE66BE-12C0-4DC3-AFB9-019B67CB0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45826E-2375-4489-AB76-0E3C3F5F51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Свод</vt:lpstr>
      <vt:lpstr>Лист1</vt:lpstr>
      <vt:lpstr>Лист2</vt:lpstr>
      <vt:lpstr>Лист3</vt:lpstr>
      <vt:lpstr>Лист4</vt:lpstr>
      <vt:lpstr>Лист5</vt:lpstr>
      <vt:lpstr>Лист6</vt:lpstr>
      <vt:lpstr>Лист5!Заголовки_для_печати</vt:lpstr>
    </vt:vector>
  </TitlesOfParts>
  <Company>AGROINVEST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Цапко Николай Вячеславович</dc:creator>
  <cp:lastModifiedBy>Цапко Николай Вячеславович</cp:lastModifiedBy>
  <dcterms:created xsi:type="dcterms:W3CDTF">2023-08-11T14:58:08Z</dcterms:created>
  <dcterms:modified xsi:type="dcterms:W3CDTF">2023-08-15T13:06:40Z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